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710" yWindow="1935" windowWidth="14805" windowHeight="8010"/>
  </bookViews>
  <sheets>
    <sheet name="ආසේවි කුරුණැගල" sheetId="5" r:id="rId1"/>
  </sheets>
  <definedNames>
    <definedName name="_xlnm.Print_Area" localSheetId="0">'ආසේවි කුරුණැගල'!$A$1:$AQ$86</definedName>
    <definedName name="_xlnm.Print_Titles" localSheetId="0">'ආසේවි කුරුණැගල'!$5:$5</definedName>
  </definedNames>
  <calcPr calcId="144525"/>
  <fileRecoveryPr autoRecover="0"/>
</workbook>
</file>

<file path=xl/calcChain.xml><?xml version="1.0" encoding="utf-8"?>
<calcChain xmlns="http://schemas.openxmlformats.org/spreadsheetml/2006/main">
  <c r="L45" i="5" l="1"/>
  <c r="Q45" i="5" s="1"/>
  <c r="L11" i="5"/>
  <c r="I86" i="5" l="1"/>
  <c r="J86" i="5" s="1"/>
  <c r="AG86" i="5" s="1"/>
  <c r="I85" i="5"/>
  <c r="J85" i="5" s="1"/>
  <c r="AG85" i="5" s="1"/>
  <c r="L83" i="5"/>
  <c r="Q83" i="5" s="1"/>
  <c r="I83" i="5"/>
  <c r="J83" i="5" s="1"/>
  <c r="I82" i="5"/>
  <c r="J82" i="5" s="1"/>
  <c r="AG82" i="5" s="1"/>
  <c r="I81" i="5"/>
  <c r="J81" i="5" s="1"/>
  <c r="AG81" i="5" s="1"/>
  <c r="I80" i="5"/>
  <c r="J80" i="5" s="1"/>
  <c r="AG80" i="5" s="1"/>
  <c r="L79" i="5"/>
  <c r="Q79" i="5" s="1"/>
  <c r="I79" i="5"/>
  <c r="J79" i="5" s="1"/>
  <c r="I78" i="5"/>
  <c r="J78" i="5" s="1"/>
  <c r="AG78" i="5" s="1"/>
  <c r="I77" i="5"/>
  <c r="J77" i="5" s="1"/>
  <c r="AG77" i="5" s="1"/>
  <c r="I76" i="5"/>
  <c r="J76" i="5" s="1"/>
  <c r="AG76" i="5" s="1"/>
  <c r="J75" i="5"/>
  <c r="AG75" i="5" s="1"/>
  <c r="I74" i="5"/>
  <c r="J74" i="5" s="1"/>
  <c r="AG74" i="5" s="1"/>
  <c r="Q73" i="5"/>
  <c r="I73" i="5"/>
  <c r="J73" i="5" s="1"/>
  <c r="I72" i="5"/>
  <c r="J72" i="5" s="1"/>
  <c r="AG72" i="5" s="1"/>
  <c r="I71" i="5"/>
  <c r="J71" i="5" s="1"/>
  <c r="AG71" i="5" s="1"/>
  <c r="I70" i="5"/>
  <c r="J70" i="5" s="1"/>
  <c r="AG70" i="5" s="1"/>
  <c r="I6" i="5"/>
  <c r="J6" i="5" s="1"/>
  <c r="AG6" i="5" s="1"/>
  <c r="L69" i="5"/>
  <c r="Q69" i="5" s="1"/>
  <c r="I69" i="5"/>
  <c r="J69" i="5" s="1"/>
  <c r="AG69" i="5" s="1"/>
  <c r="I68" i="5"/>
  <c r="J68" i="5" s="1"/>
  <c r="AG68" i="5" s="1"/>
  <c r="I67" i="5"/>
  <c r="J67" i="5" s="1"/>
  <c r="AG67" i="5" s="1"/>
  <c r="I66" i="5"/>
  <c r="J66" i="5" s="1"/>
  <c r="AG66" i="5" s="1"/>
  <c r="I65" i="5"/>
  <c r="J65" i="5" s="1"/>
  <c r="AG65" i="5" s="1"/>
  <c r="V64" i="5"/>
  <c r="L64" i="5"/>
  <c r="Q64" i="5" s="1"/>
  <c r="I64" i="5"/>
  <c r="J64" i="5" s="1"/>
  <c r="I63" i="5"/>
  <c r="J63" i="5" s="1"/>
  <c r="AG63" i="5" s="1"/>
  <c r="I62" i="5"/>
  <c r="J62" i="5" s="1"/>
  <c r="AG62" i="5" s="1"/>
  <c r="L61" i="5"/>
  <c r="Q61" i="5" s="1"/>
  <c r="I61" i="5"/>
  <c r="J61" i="5" s="1"/>
  <c r="I60" i="5"/>
  <c r="J60" i="5" s="1"/>
  <c r="AG60" i="5" s="1"/>
  <c r="L59" i="5"/>
  <c r="Q59" i="5" s="1"/>
  <c r="I59" i="5"/>
  <c r="J59" i="5" s="1"/>
  <c r="I58" i="5"/>
  <c r="J58" i="5" s="1"/>
  <c r="AG58" i="5" s="1"/>
  <c r="I57" i="5"/>
  <c r="J57" i="5" s="1"/>
  <c r="AG57" i="5" s="1"/>
  <c r="I56" i="5"/>
  <c r="J56" i="5" s="1"/>
  <c r="AG56" i="5" s="1"/>
  <c r="I55" i="5"/>
  <c r="J55" i="5" s="1"/>
  <c r="AG55" i="5" s="1"/>
  <c r="I54" i="5"/>
  <c r="J54" i="5" s="1"/>
  <c r="AG54" i="5" s="1"/>
  <c r="I53" i="5"/>
  <c r="J53" i="5" s="1"/>
  <c r="AG53" i="5" s="1"/>
  <c r="I52" i="5"/>
  <c r="J52" i="5" s="1"/>
  <c r="AG52" i="5" s="1"/>
  <c r="I51" i="5"/>
  <c r="J51" i="5" s="1"/>
  <c r="AG51" i="5" s="1"/>
  <c r="I50" i="5"/>
  <c r="J50" i="5" s="1"/>
  <c r="AG50" i="5" s="1"/>
  <c r="I49" i="5"/>
  <c r="J49" i="5" s="1"/>
  <c r="AG49" i="5" s="1"/>
  <c r="L48" i="5"/>
  <c r="Q48" i="5" s="1"/>
  <c r="I48" i="5"/>
  <c r="J48" i="5" s="1"/>
  <c r="L47" i="5"/>
  <c r="Q47" i="5" s="1"/>
  <c r="I47" i="5"/>
  <c r="J47" i="5" s="1"/>
  <c r="L46" i="5"/>
  <c r="Q46" i="5" s="1"/>
  <c r="I46" i="5"/>
  <c r="J46" i="5" s="1"/>
  <c r="I45" i="5"/>
  <c r="J45" i="5" s="1"/>
  <c r="AG45" i="5" s="1"/>
  <c r="I44" i="5"/>
  <c r="J44" i="5" s="1"/>
  <c r="AG44" i="5" s="1"/>
  <c r="L43" i="5"/>
  <c r="Q43" i="5" s="1"/>
  <c r="I43" i="5"/>
  <c r="J43" i="5" s="1"/>
  <c r="I42" i="5"/>
  <c r="J42" i="5" s="1"/>
  <c r="AG42" i="5" s="1"/>
  <c r="I41" i="5"/>
  <c r="J41" i="5" s="1"/>
  <c r="AG41" i="5" s="1"/>
  <c r="L40" i="5"/>
  <c r="Q40" i="5" s="1"/>
  <c r="I40" i="5"/>
  <c r="J40" i="5" s="1"/>
  <c r="I39" i="5"/>
  <c r="J39" i="5" s="1"/>
  <c r="AG39" i="5" s="1"/>
  <c r="L38" i="5"/>
  <c r="Q38" i="5" s="1"/>
  <c r="I38" i="5"/>
  <c r="J38" i="5" s="1"/>
  <c r="I37" i="5"/>
  <c r="J37" i="5" s="1"/>
  <c r="AG37" i="5" s="1"/>
  <c r="L36" i="5"/>
  <c r="Q36" i="5" s="1"/>
  <c r="I36" i="5"/>
  <c r="J36" i="5" s="1"/>
  <c r="L35" i="5"/>
  <c r="Q35" i="5" s="1"/>
  <c r="I35" i="5"/>
  <c r="J35" i="5" s="1"/>
  <c r="AG35" i="5" s="1"/>
  <c r="I34" i="5"/>
  <c r="J34" i="5" s="1"/>
  <c r="AG34" i="5" s="1"/>
  <c r="I33" i="5"/>
  <c r="J33" i="5" s="1"/>
  <c r="AG33" i="5" s="1"/>
  <c r="I32" i="5"/>
  <c r="J32" i="5" s="1"/>
  <c r="AG32" i="5" s="1"/>
  <c r="L31" i="5"/>
  <c r="Q31" i="5" s="1"/>
  <c r="I31" i="5"/>
  <c r="J31" i="5" s="1"/>
  <c r="I30" i="5"/>
  <c r="J30" i="5" s="1"/>
  <c r="AG30" i="5" s="1"/>
  <c r="I29" i="5"/>
  <c r="J29" i="5" s="1"/>
  <c r="AG29" i="5" s="1"/>
  <c r="L28" i="5"/>
  <c r="Q28" i="5" s="1"/>
  <c r="I28" i="5"/>
  <c r="J28" i="5" s="1"/>
  <c r="N27" i="5"/>
  <c r="Q27" i="5" s="1"/>
  <c r="I27" i="5"/>
  <c r="J27" i="5" s="1"/>
  <c r="L26" i="5"/>
  <c r="Q26" i="5" s="1"/>
  <c r="I26" i="5"/>
  <c r="J26" i="5" s="1"/>
  <c r="N25" i="5"/>
  <c r="L25" i="5"/>
  <c r="I25" i="5"/>
  <c r="J25" i="5" s="1"/>
  <c r="I24" i="5"/>
  <c r="J24" i="5" s="1"/>
  <c r="AG24" i="5" s="1"/>
  <c r="L23" i="5"/>
  <c r="Q23" i="5" s="1"/>
  <c r="I23" i="5"/>
  <c r="J23" i="5" s="1"/>
  <c r="L22" i="5"/>
  <c r="Q22" i="5" s="1"/>
  <c r="I22" i="5"/>
  <c r="J22" i="5" s="1"/>
  <c r="L21" i="5"/>
  <c r="Q21" i="5" s="1"/>
  <c r="I21" i="5"/>
  <c r="J21" i="5" s="1"/>
  <c r="L20" i="5"/>
  <c r="Q20" i="5" s="1"/>
  <c r="I20" i="5"/>
  <c r="J20" i="5" s="1"/>
  <c r="I19" i="5"/>
  <c r="J19" i="5" s="1"/>
  <c r="AG19" i="5" s="1"/>
  <c r="L18" i="5"/>
  <c r="Q18" i="5" s="1"/>
  <c r="I18" i="5"/>
  <c r="J18" i="5" s="1"/>
  <c r="L17" i="5"/>
  <c r="Q17" i="5" s="1"/>
  <c r="I17" i="5"/>
  <c r="J17" i="5" s="1"/>
  <c r="L16" i="5"/>
  <c r="Q16" i="5" s="1"/>
  <c r="I16" i="5"/>
  <c r="J16" i="5" s="1"/>
  <c r="L15" i="5"/>
  <c r="Q15" i="5" s="1"/>
  <c r="I15" i="5"/>
  <c r="J15" i="5" s="1"/>
  <c r="L13" i="5"/>
  <c r="Q13" i="5" s="1"/>
  <c r="I13" i="5"/>
  <c r="J13" i="5" s="1"/>
  <c r="L12" i="5"/>
  <c r="Q12" i="5" s="1"/>
  <c r="I12" i="5"/>
  <c r="J12" i="5" s="1"/>
  <c r="P11" i="5"/>
  <c r="I11" i="5"/>
  <c r="J11" i="5" s="1"/>
  <c r="N10" i="5"/>
  <c r="L10" i="5"/>
  <c r="I10" i="5"/>
  <c r="J10" i="5" s="1"/>
  <c r="N9" i="5"/>
  <c r="L9" i="5"/>
  <c r="I9" i="5"/>
  <c r="J9" i="5" s="1"/>
  <c r="L8" i="5"/>
  <c r="Q8" i="5" s="1"/>
  <c r="I8" i="5"/>
  <c r="J8" i="5" s="1"/>
  <c r="N7" i="5"/>
  <c r="L7" i="5"/>
  <c r="Q7" i="5" s="1"/>
  <c r="I7" i="5"/>
  <c r="J7" i="5" s="1"/>
  <c r="AG15" i="5" l="1"/>
  <c r="AG43" i="5"/>
  <c r="AG38" i="5"/>
  <c r="AG61" i="5"/>
  <c r="AG59" i="5"/>
  <c r="AG26" i="5"/>
  <c r="AG79" i="5"/>
  <c r="AG83" i="5"/>
  <c r="AG8" i="5"/>
  <c r="Q10" i="5"/>
  <c r="AG10" i="5" s="1"/>
  <c r="AG48" i="5"/>
  <c r="AG28" i="5"/>
  <c r="AG36" i="5"/>
  <c r="AG40" i="5"/>
  <c r="Q9" i="5"/>
  <c r="AG9" i="5" s="1"/>
  <c r="Q11" i="5"/>
  <c r="AG11" i="5" s="1"/>
  <c r="AG31" i="5"/>
  <c r="AG64" i="5"/>
  <c r="AG12" i="5"/>
  <c r="AG17" i="5"/>
  <c r="Q25" i="5"/>
  <c r="AG25" i="5" s="1"/>
  <c r="AG73" i="5"/>
  <c r="AG16" i="5"/>
  <c r="AG23" i="5"/>
  <c r="AG27" i="5"/>
  <c r="AG46" i="5"/>
  <c r="AG7" i="5"/>
  <c r="AG20" i="5"/>
  <c r="AG22" i="5"/>
  <c r="AG13" i="5"/>
  <c r="AG18" i="5"/>
  <c r="AG21" i="5"/>
  <c r="AG47" i="5"/>
</calcChain>
</file>

<file path=xl/sharedStrings.xml><?xml version="1.0" encoding="utf-8"?>
<sst xmlns="http://schemas.openxmlformats.org/spreadsheetml/2006/main" count="1318" uniqueCount="643">
  <si>
    <t>SER
 (REG
 WISE)       (A)</t>
  </si>
  <si>
    <t>REGT NO (B)</t>
  </si>
  <si>
    <t xml:space="preserve">RANK (C)     </t>
  </si>
  <si>
    <t>NAME (D)</t>
  </si>
  <si>
    <t xml:space="preserve">REGTL (E) </t>
  </si>
  <si>
    <t>UNIT (F)</t>
  </si>
  <si>
    <t>DATE OF ENLIST
 FROM
 P&amp;R (G)</t>
  </si>
  <si>
    <t>MKS CONSIDER DATE (H)</t>
  </si>
  <si>
    <t>SVC
  (NO OF DAYS)   (I)</t>
  </si>
  <si>
    <t>MKS (0.5)   PER              DAY) (J)</t>
  </si>
  <si>
    <t>DATES
 OF OP
 AREA (LOCAL)  (K)</t>
  </si>
  <si>
    <t>MKS (0.821 PER DAY)   (L)</t>
  </si>
  <si>
    <t>DATES OF
 OP AREA (UN MISSION) (M)</t>
  </si>
  <si>
    <t>MKS (0.2 PER DAY) (N)</t>
  </si>
  <si>
    <t>DISABLED % FROM DAMS (Max 4500) NOT FOR MBO (O)</t>
  </si>
  <si>
    <t>MKS (%x45)    (P)</t>
  </si>
  <si>
    <t>TOTAL 
 OP AREA MARKS (Q=L+O+P)</t>
  </si>
  <si>
    <t>MKS (S)</t>
  </si>
  <si>
    <t>STATES
 KIA,
 WIA,
 MBO,
 SER (T)</t>
  </si>
  <si>
    <t>DISABLED % FROM DAMS (Max 1000) (U)</t>
  </si>
  <si>
    <t>MKS (%x10) (V)</t>
  </si>
  <si>
    <t>DISABLED % FROM DAMS (Max300) (W)</t>
  </si>
  <si>
    <t>MKS (%x3) (X)</t>
  </si>
  <si>
    <t>MEDAL FROM DPA (Y)</t>
  </si>
  <si>
    <t>MKS (Z)</t>
  </si>
  <si>
    <t>SPORTS QULIFICATION  (AA)</t>
  </si>
  <si>
    <t>MKS (AB)</t>
  </si>
  <si>
    <t>SPOUSE'S MKS (AC)</t>
  </si>
  <si>
    <t>AWOL (No Of Days from P&amp;R)    (AD)</t>
  </si>
  <si>
    <t>MKS(.) (AE)</t>
  </si>
  <si>
    <t>FINAL MKS  (AF)</t>
  </si>
  <si>
    <t>KIA MKS      (AG)</t>
  </si>
  <si>
    <t>RELIGION</t>
  </si>
  <si>
    <t xml:space="preserve"> NATION </t>
  </si>
  <si>
    <t xml:space="preserve"> SEX </t>
  </si>
  <si>
    <t>CHILD NAME</t>
  </si>
  <si>
    <t>ADDRESS</t>
  </si>
  <si>
    <t>TELEPHONE NUMBER</t>
  </si>
  <si>
    <t xml:space="preserve"> NIC NUMBER</t>
  </si>
  <si>
    <t>DISTRIC</t>
  </si>
  <si>
    <t>GENDER OF APPLICANT</t>
  </si>
  <si>
    <t>MAJOR</t>
  </si>
  <si>
    <t>SLAC</t>
  </si>
  <si>
    <t>MAJ</t>
  </si>
  <si>
    <t>SER</t>
  </si>
  <si>
    <t>SINHALA</t>
  </si>
  <si>
    <t>FEMALE</t>
  </si>
  <si>
    <t>MALE</t>
  </si>
  <si>
    <t>LT COL</t>
  </si>
  <si>
    <t>RSP</t>
  </si>
  <si>
    <t>USP</t>
  </si>
  <si>
    <t>LT (QM)</t>
  </si>
  <si>
    <t>6 SLAC</t>
  </si>
  <si>
    <t>WO I</t>
  </si>
  <si>
    <t>S/SGT</t>
  </si>
  <si>
    <t xml:space="preserve">CPL </t>
  </si>
  <si>
    <t>CPL</t>
  </si>
  <si>
    <t>L/CPL</t>
  </si>
  <si>
    <t>KURUNEGALA</t>
  </si>
  <si>
    <t>SGT</t>
  </si>
  <si>
    <t>CATHOLIC</t>
  </si>
  <si>
    <t>WO II</t>
  </si>
  <si>
    <t>MBO</t>
  </si>
  <si>
    <t>DP</t>
  </si>
  <si>
    <t>SLA</t>
  </si>
  <si>
    <t>BUDDHIST</t>
  </si>
  <si>
    <t>6 SLA</t>
  </si>
  <si>
    <t>RSP, USP</t>
  </si>
  <si>
    <t>BDR</t>
  </si>
  <si>
    <t>KEGALLE</t>
  </si>
  <si>
    <t>WO 11</t>
  </si>
  <si>
    <t>S/159702</t>
  </si>
  <si>
    <t>LMSP LANSAKARA</t>
  </si>
  <si>
    <t>0716050512</t>
  </si>
  <si>
    <t>198811900826</t>
  </si>
  <si>
    <t>S/163504</t>
  </si>
  <si>
    <t xml:space="preserve">WNA RATHNAYAKA </t>
  </si>
  <si>
    <t>0772041672</t>
  </si>
  <si>
    <t>912151239 V</t>
  </si>
  <si>
    <t>WO 1</t>
  </si>
  <si>
    <t>SLE</t>
  </si>
  <si>
    <t>O/66961</t>
  </si>
  <si>
    <t>WVSM WEERASINGHA USP psc SLE</t>
  </si>
  <si>
    <t>6 SLE</t>
  </si>
  <si>
    <t>W V S G WEERASINGHE</t>
  </si>
  <si>
    <t>0773371045</t>
  </si>
  <si>
    <t>198410001214</t>
  </si>
  <si>
    <t>KURUNAGELA</t>
  </si>
  <si>
    <t>9 SLE</t>
  </si>
  <si>
    <t>10 SLE</t>
  </si>
  <si>
    <t>MATHALE</t>
  </si>
  <si>
    <t>KURUNAGALA</t>
  </si>
  <si>
    <t>SPR</t>
  </si>
  <si>
    <t>PTE</t>
  </si>
  <si>
    <t>8 SLE</t>
  </si>
  <si>
    <t>S/248470</t>
  </si>
  <si>
    <t>J A S A JAYASINGHE</t>
  </si>
  <si>
    <t>0741082940</t>
  </si>
  <si>
    <t>930981435 V</t>
  </si>
  <si>
    <t>S/245921</t>
  </si>
  <si>
    <t xml:space="preserve">GHMRK HERATH </t>
  </si>
  <si>
    <t>G H M Y M HERATH</t>
  </si>
  <si>
    <t>0768703933</t>
  </si>
  <si>
    <t>860353458 V</t>
  </si>
  <si>
    <t>CAPT</t>
  </si>
  <si>
    <t>KIA</t>
  </si>
  <si>
    <t>SLSC</t>
  </si>
  <si>
    <t>2(V)  SLSC</t>
  </si>
  <si>
    <t>4 SLSC</t>
  </si>
  <si>
    <t>S/C101119</t>
  </si>
  <si>
    <t>NPON CHANDRASENA</t>
  </si>
  <si>
    <t>0772836826</t>
  </si>
  <si>
    <t>842350247V</t>
  </si>
  <si>
    <t>SGM</t>
  </si>
  <si>
    <t xml:space="preserve">KURUNEGALA </t>
  </si>
  <si>
    <t>SLLI</t>
  </si>
  <si>
    <t>3 SLLI</t>
  </si>
  <si>
    <t>7 SLLI</t>
  </si>
  <si>
    <t>10 SLLI</t>
  </si>
  <si>
    <t>11 SLLI</t>
  </si>
  <si>
    <t>2 (V) SLLI</t>
  </si>
  <si>
    <t>S/317341</t>
  </si>
  <si>
    <t>HMTPK HERATH  USP</t>
  </si>
  <si>
    <t>HMOG HERATH</t>
  </si>
  <si>
    <t>0772542801</t>
  </si>
  <si>
    <t xml:space="preserve">WO I </t>
  </si>
  <si>
    <t>S/326519</t>
  </si>
  <si>
    <t xml:space="preserve">HMS NISHANTHA </t>
  </si>
  <si>
    <t>HMSD HENNAYAKA</t>
  </si>
  <si>
    <t>0719675103</t>
  </si>
  <si>
    <t>852094443 V</t>
  </si>
  <si>
    <t>S/321732</t>
  </si>
  <si>
    <t xml:space="preserve">RPGJ WICKRAMASINGHE </t>
  </si>
  <si>
    <t>RPDN WICKRAMASINGHE</t>
  </si>
  <si>
    <t>0716937082</t>
  </si>
  <si>
    <t>870860285 V</t>
  </si>
  <si>
    <t>S/326856</t>
  </si>
  <si>
    <t xml:space="preserve">MTAP WIMALAWEERA </t>
  </si>
  <si>
    <t>MTDR WIMALAWEERA</t>
  </si>
  <si>
    <t>0776612522</t>
  </si>
  <si>
    <t>17 (V) SLLI</t>
  </si>
  <si>
    <t>CHRISTIAN</t>
  </si>
  <si>
    <t>10</t>
  </si>
  <si>
    <t>SLSR</t>
  </si>
  <si>
    <t>O/6754</t>
  </si>
  <si>
    <t>KMJ KONARA psc</t>
  </si>
  <si>
    <t>2(v) SLSR</t>
  </si>
  <si>
    <t>833420445 V</t>
  </si>
  <si>
    <t xml:space="preserve">MAJ </t>
  </si>
  <si>
    <t>7 SLSR</t>
  </si>
  <si>
    <t>C/SGT</t>
  </si>
  <si>
    <t>GR</t>
  </si>
  <si>
    <t>O/68383</t>
  </si>
  <si>
    <t>LMS SENEVIRATHNE USP</t>
  </si>
  <si>
    <t>4 GR</t>
  </si>
  <si>
    <t>LMSN SENEVIRATHNA</t>
  </si>
  <si>
    <t>0773466105</t>
  </si>
  <si>
    <t>6 GR</t>
  </si>
  <si>
    <t>O/68011</t>
  </si>
  <si>
    <t>WAS NIRANGA</t>
  </si>
  <si>
    <t>WAYS WIJESINGHE</t>
  </si>
  <si>
    <t>0704305617</t>
  </si>
  <si>
    <t>880714180V</t>
  </si>
  <si>
    <t>8 GR</t>
  </si>
  <si>
    <t>O/69359</t>
  </si>
  <si>
    <t>RARE DAMRUWAN</t>
  </si>
  <si>
    <t>10 GR</t>
  </si>
  <si>
    <t>RAESN RANASINGHE</t>
  </si>
  <si>
    <t>0713369335</t>
  </si>
  <si>
    <t>900183828V</t>
  </si>
  <si>
    <t>O/71656</t>
  </si>
  <si>
    <t>TNAC WIJERATHNA RSP USP</t>
  </si>
  <si>
    <t>TNOIM WIJERATHNA</t>
  </si>
  <si>
    <t>0774952501</t>
  </si>
  <si>
    <t>840290689V</t>
  </si>
  <si>
    <t>14 GR</t>
  </si>
  <si>
    <t>RWP, RSP</t>
  </si>
  <si>
    <t xml:space="preserve">MATALE </t>
  </si>
  <si>
    <t>3 GR</t>
  </si>
  <si>
    <t xml:space="preserve">9 GR </t>
  </si>
  <si>
    <t>S/491630</t>
  </si>
  <si>
    <t>0773252894</t>
  </si>
  <si>
    <t xml:space="preserve">16 GR </t>
  </si>
  <si>
    <t>S/480212</t>
  </si>
  <si>
    <t>0717476069</t>
  </si>
  <si>
    <t xml:space="preserve">20 GR </t>
  </si>
  <si>
    <t>RFTGR</t>
  </si>
  <si>
    <t>S/471118</t>
  </si>
  <si>
    <t>JMSS JAYARATHNA</t>
  </si>
  <si>
    <t>0786887301</t>
  </si>
  <si>
    <t>871981515V</t>
  </si>
  <si>
    <t>S/478255</t>
  </si>
  <si>
    <t xml:space="preserve">GAMS  SASMITHA </t>
  </si>
  <si>
    <t>0742153915</t>
  </si>
  <si>
    <t>VIR</t>
  </si>
  <si>
    <t>O/67884</t>
  </si>
  <si>
    <t>WMAB WASALA psc</t>
  </si>
  <si>
    <t xml:space="preserve">1 VIR </t>
  </si>
  <si>
    <t xml:space="preserve">WMKS WASALA </t>
  </si>
  <si>
    <t>0772995133</t>
  </si>
  <si>
    <t>852044985V</t>
  </si>
  <si>
    <t>5 VIR</t>
  </si>
  <si>
    <t>S/528080</t>
  </si>
  <si>
    <t xml:space="preserve">GGAC BANDARA </t>
  </si>
  <si>
    <t>GGAPS BANDARA</t>
  </si>
  <si>
    <t>0763492657</t>
  </si>
  <si>
    <t>12 (V)  VIR</t>
  </si>
  <si>
    <t>HQBN VIR</t>
  </si>
  <si>
    <t>S/529552</t>
  </si>
  <si>
    <t xml:space="preserve">MLASD LIYANAARACHCHI </t>
  </si>
  <si>
    <t>MLASK LIYANAARACHCHI</t>
  </si>
  <si>
    <t>076-0509306</t>
  </si>
  <si>
    <t>198729602166</t>
  </si>
  <si>
    <t>4 VIR (RFT)</t>
  </si>
  <si>
    <t>CR</t>
  </si>
  <si>
    <t>1 CR</t>
  </si>
  <si>
    <t>O/66323</t>
  </si>
  <si>
    <t>HDRC FERNANDO RWP USP</t>
  </si>
  <si>
    <t>4 CR</t>
  </si>
  <si>
    <t>RWP, USP, DP</t>
  </si>
  <si>
    <t>H D D H FERNANDO</t>
  </si>
  <si>
    <t>0773872790</t>
  </si>
  <si>
    <t>831980370V</t>
  </si>
  <si>
    <t>S/556442</t>
  </si>
  <si>
    <t>H M N S K HERATH</t>
  </si>
  <si>
    <t>0765464403</t>
  </si>
  <si>
    <t>901311536 V</t>
  </si>
  <si>
    <t>S/555533</t>
  </si>
  <si>
    <t>W G B LAKDINU</t>
  </si>
  <si>
    <t>0705994705</t>
  </si>
  <si>
    <t>851690840V</t>
  </si>
  <si>
    <t>3 CR</t>
  </si>
  <si>
    <t>4CR</t>
  </si>
  <si>
    <t>S/556387</t>
  </si>
  <si>
    <t>M M A S BANDARA</t>
  </si>
  <si>
    <t>0760065371</t>
  </si>
  <si>
    <t>891220138V</t>
  </si>
  <si>
    <t>SF</t>
  </si>
  <si>
    <t>RHQBNSF</t>
  </si>
  <si>
    <t>S/324715</t>
  </si>
  <si>
    <t>DHSC LAKSHAN</t>
  </si>
  <si>
    <t>DHSD HEWAGE</t>
  </si>
  <si>
    <t>0711830051</t>
  </si>
  <si>
    <t>841671368 V</t>
  </si>
  <si>
    <t>MIC</t>
  </si>
  <si>
    <t>2 MIC</t>
  </si>
  <si>
    <t>O/68883</t>
  </si>
  <si>
    <t>AS GODALLAWATTA</t>
  </si>
  <si>
    <t>0766956391</t>
  </si>
  <si>
    <t>O/68271</t>
  </si>
  <si>
    <t>AGLDK AMARASINGHE</t>
  </si>
  <si>
    <t>AGMO AMARASINGHE</t>
  </si>
  <si>
    <t>0778494525</t>
  </si>
  <si>
    <t>870910770V</t>
  </si>
  <si>
    <t>4 MIC</t>
  </si>
  <si>
    <t>CES</t>
  </si>
  <si>
    <t>O/9191</t>
  </si>
  <si>
    <t xml:space="preserve">DM ABEYGUNAWARDHANA </t>
  </si>
  <si>
    <t>4(V)ESR</t>
  </si>
  <si>
    <t>TR ABEYGUNAWARDHANA</t>
  </si>
  <si>
    <t>0712170055</t>
  </si>
  <si>
    <t>830340041V</t>
  </si>
  <si>
    <t>5 ESR</t>
  </si>
  <si>
    <t>S/752765</t>
  </si>
  <si>
    <t xml:space="preserve">RMWB SAMARASEKARA  </t>
  </si>
  <si>
    <t>RMPSB SAMARASEKARA</t>
  </si>
  <si>
    <t>0741533565</t>
  </si>
  <si>
    <t>88270312V</t>
  </si>
  <si>
    <t>8(V) ESR</t>
  </si>
  <si>
    <t>S/8S00806</t>
  </si>
  <si>
    <t xml:space="preserve">WGG WIDYARATHNA </t>
  </si>
  <si>
    <t>WDL WIDYARATHNA</t>
  </si>
  <si>
    <t>0767586984</t>
  </si>
  <si>
    <t>812414674V</t>
  </si>
  <si>
    <t>12(V) ESR</t>
  </si>
  <si>
    <t>S/S101955</t>
  </si>
  <si>
    <t xml:space="preserve">AMIS ABESINGHE </t>
  </si>
  <si>
    <t>AMDS ABESINGHE</t>
  </si>
  <si>
    <t>0723297759</t>
  </si>
  <si>
    <t>199316400895</t>
  </si>
  <si>
    <t>14(V)ESR</t>
  </si>
  <si>
    <t>S/S101495</t>
  </si>
  <si>
    <t xml:space="preserve">SPSRK EKANAYAYAKA </t>
  </si>
  <si>
    <t>EMTD EKANAYAKA</t>
  </si>
  <si>
    <t>0710896604</t>
  </si>
  <si>
    <t>860413434V</t>
  </si>
  <si>
    <t>SLASC</t>
  </si>
  <si>
    <t>1 SLASC</t>
  </si>
  <si>
    <t>3 SLASC</t>
  </si>
  <si>
    <t>4 SLASC</t>
  </si>
  <si>
    <t>O/69029</t>
  </si>
  <si>
    <t>RGISK RANKOTH</t>
  </si>
  <si>
    <t>5 SLASC</t>
  </si>
  <si>
    <t>0775671326</t>
  </si>
  <si>
    <t>890982182 V</t>
  </si>
  <si>
    <t>6 SLASC</t>
  </si>
  <si>
    <t>S/578646</t>
  </si>
  <si>
    <t>0718578561</t>
  </si>
  <si>
    <t>S/579852</t>
  </si>
  <si>
    <t>0716823944</t>
  </si>
  <si>
    <t>842562813 V</t>
  </si>
  <si>
    <t>SLAMC</t>
  </si>
  <si>
    <t>4 SLAMC</t>
  </si>
  <si>
    <t>5 SLAMC</t>
  </si>
  <si>
    <t>3 SLAMC</t>
  </si>
  <si>
    <t>S/653806</t>
  </si>
  <si>
    <t>DGDT DEWASINGHE</t>
  </si>
  <si>
    <t>0740329220</t>
  </si>
  <si>
    <t>916111835V</t>
  </si>
  <si>
    <t>S/650797</t>
  </si>
  <si>
    <t>UDRL WIJERATHNA USP</t>
  </si>
  <si>
    <t>UDMS WIJERATHNA</t>
  </si>
  <si>
    <t>0717185652</t>
  </si>
  <si>
    <t>821561310 V</t>
  </si>
  <si>
    <t>S/651843</t>
  </si>
  <si>
    <t>RMMA  RANASINGHA</t>
  </si>
  <si>
    <t>0718576162</t>
  </si>
  <si>
    <t>821571782 V</t>
  </si>
  <si>
    <t>S/653905</t>
  </si>
  <si>
    <t>WSY AMARAWEERA</t>
  </si>
  <si>
    <t>0760271538</t>
  </si>
  <si>
    <t>872102531 V</t>
  </si>
  <si>
    <t>S/2L00763</t>
  </si>
  <si>
    <t xml:space="preserve">EMKDK EKANAYAKE </t>
  </si>
  <si>
    <t>2(V)SLAMC</t>
  </si>
  <si>
    <t>EMMM EKANAYAKE</t>
  </si>
  <si>
    <t>0718034413</t>
  </si>
  <si>
    <t>832434086V</t>
  </si>
  <si>
    <t>O/65107</t>
  </si>
  <si>
    <t>AMRHB ABESINGHE USP Lsc AATO</t>
  </si>
  <si>
    <t>SLAOC</t>
  </si>
  <si>
    <t>6 SLAOC</t>
  </si>
  <si>
    <t>AMST ABEYSINGHE</t>
  </si>
  <si>
    <t>0770417559</t>
  </si>
  <si>
    <t>3 SLAOC</t>
  </si>
  <si>
    <t>S/603010</t>
  </si>
  <si>
    <t xml:space="preserve">JMRA JAYASUNDARA </t>
  </si>
  <si>
    <t>JMJO JAYASUNDARA</t>
  </si>
  <si>
    <t>0768189917</t>
  </si>
  <si>
    <t>863444233 V</t>
  </si>
  <si>
    <t>SLEME</t>
  </si>
  <si>
    <t>CAPTAIN</t>
  </si>
  <si>
    <t>9 SLEME</t>
  </si>
  <si>
    <t>2(V) SLEME</t>
  </si>
  <si>
    <t>O/10311</t>
  </si>
  <si>
    <t>JMMP JAYASINGHE</t>
  </si>
  <si>
    <t>JMIB JAYASINGHE</t>
  </si>
  <si>
    <t>853562114V</t>
  </si>
  <si>
    <t>S/629139</t>
  </si>
  <si>
    <t>HMMS RANASINGHE</t>
  </si>
  <si>
    <t>HMNR RANASINGHE</t>
  </si>
  <si>
    <t>SLCMP</t>
  </si>
  <si>
    <t>2 SLCMP</t>
  </si>
  <si>
    <t>5 SLCMP</t>
  </si>
  <si>
    <t>S/677316</t>
  </si>
  <si>
    <t>JMMK JAYASUNDARA USP</t>
  </si>
  <si>
    <t>862752643 V</t>
  </si>
  <si>
    <t>7 SLCMP</t>
  </si>
  <si>
    <t>S/680351</t>
  </si>
  <si>
    <t xml:space="preserve">RGSD RAJAPAKSHA </t>
  </si>
  <si>
    <t>951512117 V</t>
  </si>
  <si>
    <t>SLAGSC</t>
  </si>
  <si>
    <t>1 SLAGSC</t>
  </si>
  <si>
    <t>S/702992</t>
  </si>
  <si>
    <t>YMAYN  BANDARA</t>
  </si>
  <si>
    <t>0711620953</t>
  </si>
  <si>
    <t>851170669V</t>
  </si>
  <si>
    <t>S/703003</t>
  </si>
  <si>
    <t>RDSG METHSARANI</t>
  </si>
  <si>
    <t xml:space="preserve"> 0767635750</t>
  </si>
  <si>
    <t>862891503V</t>
  </si>
  <si>
    <t>S/703903</t>
  </si>
  <si>
    <t>ERND  RANASINGHE</t>
  </si>
  <si>
    <t>900481136V</t>
  </si>
  <si>
    <t>SLAWC</t>
  </si>
  <si>
    <t>2 SLAWC</t>
  </si>
  <si>
    <t>S/R101529</t>
  </si>
  <si>
    <t>TANG DARMADASA</t>
  </si>
  <si>
    <t>MPBTD SENEWIRATHNA</t>
  </si>
  <si>
    <t>0740114155</t>
  </si>
  <si>
    <t>936742599V</t>
  </si>
  <si>
    <t>KURUNEGAL</t>
  </si>
  <si>
    <t>S/R101575</t>
  </si>
  <si>
    <t>KMIM KUMARASINGHA</t>
  </si>
  <si>
    <t>MYS LAKMAL</t>
  </si>
  <si>
    <t>0718873126</t>
  </si>
  <si>
    <t>917371970V</t>
  </si>
  <si>
    <t>S/R100303</t>
  </si>
  <si>
    <t>AKAR JAYASUNDARA</t>
  </si>
  <si>
    <t>WATR WIKKRAMAARACHCHI</t>
  </si>
  <si>
    <t>0773554636</t>
  </si>
  <si>
    <t>S/4R01768</t>
  </si>
  <si>
    <t>AN DILRUKSHI</t>
  </si>
  <si>
    <t>JMMG JAYAWARDANA</t>
  </si>
  <si>
    <t>0779862404</t>
  </si>
  <si>
    <t>875972073V</t>
  </si>
  <si>
    <t>S/R100629</t>
  </si>
  <si>
    <t>WWRWMCH WEERASOORIYA</t>
  </si>
  <si>
    <t>WMND WIJESUNDARA</t>
  </si>
  <si>
    <t>0701694510</t>
  </si>
  <si>
    <t>SLRC/SLAPC COORD</t>
  </si>
  <si>
    <t>2 SLRC</t>
  </si>
  <si>
    <t>O/10350</t>
  </si>
  <si>
    <t xml:space="preserve">MPDN KARUNATHILAKA </t>
  </si>
  <si>
    <t>2 SLAPC</t>
  </si>
  <si>
    <t xml:space="preserve">MTS KARUNATHILAKA </t>
  </si>
  <si>
    <t>0779079669</t>
  </si>
  <si>
    <t xml:space="preserve">873453397 V </t>
  </si>
  <si>
    <t>SLNG</t>
  </si>
  <si>
    <t>14 SLNG</t>
  </si>
  <si>
    <t>KPVC THILAKARATHNA</t>
  </si>
  <si>
    <t>WMYB DISANAYAKE</t>
  </si>
  <si>
    <t>සුසා/පාසල්/පා/08/07/2025(      ) හා 2024.06.    දිනැති ලිපියට ඇමුණුම ඇ වශයෙන්</t>
  </si>
  <si>
    <t>M</t>
  </si>
  <si>
    <t>NO 697, PAHALA MEDAGAMA, KUBUKGETE</t>
  </si>
  <si>
    <t>යුද්ධ හමුදා සාමාජිකයින්ගේ දරුවන්ආසේවි (කුරුණැගල) හී පළමු ශ්‍රේණිය වෙත ඇතුලත් කිරීම - 2025</t>
  </si>
  <si>
    <t>RANK        ( R)</t>
  </si>
  <si>
    <t>BUDDIHIST</t>
  </si>
  <si>
    <t>WANDURESSA, WITHIKULIYA</t>
  </si>
  <si>
    <t>219/B, MALIYADEWA STREET, MADALANDA, WATTE, KURUNEGALA.</t>
  </si>
  <si>
    <t>NO 184, BEDDEGAMA MADAHAPOLA</t>
  </si>
  <si>
    <t>1ST  LANE, GALLAHAPITIYA STATE, GALLAHAPITIYA, KANATHTHEWEWA</t>
  </si>
  <si>
    <t>231, THILINAGAMA, AMBANPOLA, MELSIRIPURA</t>
  </si>
  <si>
    <t>42A, ROSITA  GARDEN, 2ND STAGE, KIRIWAWLA, THORAYAYA, KURUNEGALA</t>
  </si>
  <si>
    <t>S/469914</t>
  </si>
  <si>
    <t>DRS DAYARATHNA</t>
  </si>
  <si>
    <t>DDN RANSEN</t>
  </si>
  <si>
    <t>267/3, WEWA IHALA WATHTHA, GODAGAMA, GOKARELLA</t>
  </si>
  <si>
    <t>0741581738</t>
  </si>
  <si>
    <t>KO JAYASUNDARA</t>
  </si>
  <si>
    <t>JAYANTHI NIWASA, OGGAMUWA, KUDAGALGAMUWA</t>
  </si>
  <si>
    <t>GALAGEDARA, MAKULWEWA</t>
  </si>
  <si>
    <t>K M G M A KONARA</t>
  </si>
  <si>
    <t>13 MILE POST , METTIBOKKA, WEUDA, KURUNEGALA</t>
  </si>
  <si>
    <t>772342805/0712778290</t>
  </si>
  <si>
    <t>S/469181</t>
  </si>
  <si>
    <t xml:space="preserve">DG  NIHAL KUMARA </t>
  </si>
  <si>
    <t xml:space="preserve">DGK SOHANIYA </t>
  </si>
  <si>
    <t>2 ND LANE, MALIGATHENNA, MASPOTHA, KURUNEGALA</t>
  </si>
  <si>
    <t>0740801441</t>
  </si>
  <si>
    <t xml:space="preserve">793125224V </t>
  </si>
  <si>
    <t>THILAKARATHNA KPUB</t>
  </si>
  <si>
    <t>GONNAWA, BAMUNAKOTUWA</t>
  </si>
  <si>
    <t>BUDDHISM</t>
  </si>
  <si>
    <t>NO 01/468, MINIKUKULA, NARAMMALA</t>
  </si>
  <si>
    <t>O/66300</t>
  </si>
  <si>
    <t>MDCD MARABAGE SLE</t>
  </si>
  <si>
    <t>M D O S MARABAGE</t>
  </si>
  <si>
    <t>NO 247 P/NELAWA, IBBAGAMUWA</t>
  </si>
  <si>
    <t>0772650923</t>
  </si>
  <si>
    <t>852192895 V</t>
  </si>
  <si>
    <t>KURUNEGANA</t>
  </si>
  <si>
    <t>S/578760</t>
  </si>
  <si>
    <t>PRIYASANTHA WGIC USP</t>
  </si>
  <si>
    <t>WATHUMEDA, HIPAUWA, KUMBUKWEWA</t>
  </si>
  <si>
    <t>0720480111/0717219346</t>
  </si>
  <si>
    <t>861852172 V</t>
  </si>
  <si>
    <t>S/473171</t>
  </si>
  <si>
    <t>NMAT BANDARA RSP</t>
  </si>
  <si>
    <t>NMAM PAHANYA</t>
  </si>
  <si>
    <t xml:space="preserve">NO 363, MEDAELAPARA, NIKAVERATIYA </t>
  </si>
  <si>
    <t>0776891139</t>
  </si>
  <si>
    <t xml:space="preserve">821165083V </t>
  </si>
  <si>
    <t>LANSAKARA LMP</t>
  </si>
  <si>
    <t>FEMAIL</t>
  </si>
  <si>
    <t>NO 334/18, THARANAGOLLA, HIRIYALA, AMBAGASWEWA</t>
  </si>
  <si>
    <t>MAMUNUGAMA, MORAGOLLA</t>
  </si>
  <si>
    <t>PONNILAWA, MA ELIYA</t>
  </si>
  <si>
    <t>NO 796/1, KURUDULLA, THABAGALLA</t>
  </si>
  <si>
    <t>S/578857</t>
  </si>
  <si>
    <t>RATHNAYAKE KPBK</t>
  </si>
  <si>
    <t>KARADAWATIYA, AWLEGAMA</t>
  </si>
  <si>
    <t>0768566893</t>
  </si>
  <si>
    <t>S/515174</t>
  </si>
  <si>
    <t xml:space="preserve">EA CHANDANA KUMARA </t>
  </si>
  <si>
    <t>EAHS EDIRISINGHE</t>
  </si>
  <si>
    <t>WELE PARA, MALAGANE, KOHILEGEDARA</t>
  </si>
  <si>
    <t>0772690685</t>
  </si>
  <si>
    <t>810942720 V</t>
  </si>
  <si>
    <t>I I GODELLAWATTA</t>
  </si>
  <si>
    <t>99/A/3, MANGEDARA, THULHIRIYA</t>
  </si>
  <si>
    <t>SINGHE NIWASA, PAHALA PEDDAWA, MAHAMUKALANYAYA, IBBAGAMUWA</t>
  </si>
  <si>
    <t>NO 643/1, GANCHILANDA, KUBUKGATE</t>
  </si>
  <si>
    <t xml:space="preserve">NO 452, 10 PATUMAGA, MODARWATHTHA, MEHIELLA, KURUNEGALA </t>
  </si>
  <si>
    <t>YASANDI ANAYA KEERTHIRATHNE</t>
  </si>
  <si>
    <t>NO:375/3/B, WEWAGEDARA, HINDAGOLLA</t>
  </si>
  <si>
    <t>S/2J00511</t>
  </si>
  <si>
    <t>WPS PERERA</t>
  </si>
  <si>
    <t>WMV  PERERA</t>
  </si>
  <si>
    <t xml:space="preserve">HAWARIYAWA, KIRIBAMUNA, IBBAGAMUWA </t>
  </si>
  <si>
    <t>0718258672</t>
  </si>
  <si>
    <t>873561521 V</t>
  </si>
  <si>
    <t>S/Q103689</t>
  </si>
  <si>
    <t>ANURA SHANTHA YGNP</t>
  </si>
  <si>
    <t>MAKULWEWA, MAKULWEWA, KURUNEGALA</t>
  </si>
  <si>
    <t>199036503043</t>
  </si>
  <si>
    <t>CHANDANA KUMARA RM</t>
  </si>
  <si>
    <t>SADAGAL PARA, PAMBE, UHUMEEYA</t>
  </si>
  <si>
    <t>KUMARA RDRA</t>
  </si>
  <si>
    <t>WAGOLLA WATTHA, WELIGEPOLA, WEUDA</t>
  </si>
  <si>
    <t>NO 209/3, NAWINNA ROAD, WILAKATUPOTHA, WARIYAPOLA</t>
  </si>
  <si>
    <t>S/2D03560</t>
  </si>
  <si>
    <t xml:space="preserve">HRL DE SILVA </t>
  </si>
  <si>
    <t>HDT DE SILVA</t>
  </si>
  <si>
    <t>HAK/BAKAMOONAGAMA, NAGOLLAGAMA</t>
  </si>
  <si>
    <t>0767120377</t>
  </si>
  <si>
    <t>893261010 V</t>
  </si>
  <si>
    <t>S/472240</t>
  </si>
  <si>
    <t xml:space="preserve">MKM PRASNNA </t>
  </si>
  <si>
    <t>MKSD PRASANNA</t>
  </si>
  <si>
    <t>NO : 1111/2, JAPAGAMA, MEDALANDA, KUMBUKWEWA</t>
  </si>
  <si>
    <t>0765543043</t>
  </si>
  <si>
    <t>882842860V</t>
  </si>
  <si>
    <t>SP SENARATHANA, 193/B, PUTHTHALAM ROAD, NIKAWERATIYA</t>
  </si>
  <si>
    <t>S/555890</t>
  </si>
  <si>
    <t>KAHAGALLA  SC</t>
  </si>
  <si>
    <t>ISARA N KAHAGALLA</t>
  </si>
  <si>
    <t>B 17 D GASNAWA THOLANGAMUWA</t>
  </si>
  <si>
    <t>198932701333</t>
  </si>
  <si>
    <t>S/H100841</t>
  </si>
  <si>
    <t>MKMMP  PREMAKUMARA</t>
  </si>
  <si>
    <t>KALUGALLA, OGGAMUWA, KUDAGALGAMUWA, MASPOTHA</t>
  </si>
  <si>
    <t>0711033693</t>
  </si>
  <si>
    <t>831663618 V</t>
  </si>
  <si>
    <t>BANDARA YMAS</t>
  </si>
  <si>
    <t>NO : 157/E AYUWANDAMA, MASPOTHA</t>
  </si>
  <si>
    <t>WEMULLAGE WGCVK</t>
  </si>
  <si>
    <t>GALKANDA WATHTHA KELIMUNE MAHAKELIYA.</t>
  </si>
  <si>
    <t>CHANDRASENA NPSS</t>
  </si>
  <si>
    <t>NO:293/A, "NISANSALA", KATULAWA ROAD, GOKARELLA</t>
  </si>
  <si>
    <t>PALATHURU KADAYA ASALA, THITHTHA WELLA, KUMBUKGATE</t>
  </si>
  <si>
    <t>S/579633</t>
  </si>
  <si>
    <t>MADUSANKA PTRP</t>
  </si>
  <si>
    <t>MORAGOLLAGAMA PADENIYA</t>
  </si>
  <si>
    <t>07184821121/0788349407</t>
  </si>
  <si>
    <t>198628902402</t>
  </si>
  <si>
    <t>ASANKA KUMARA WMP</t>
  </si>
  <si>
    <t>NETHTHANA, MAHAKELIYA, KURUNAGALA</t>
  </si>
  <si>
    <t>BANDARA MMV</t>
  </si>
  <si>
    <t>HAPUGASTHENNA, MAWATHTHA, POLGAHAWELA</t>
  </si>
  <si>
    <t>HERATH HMNSK</t>
  </si>
  <si>
    <t>WELIKUBURE GEDARA, PAHALA ELATHALAVA, DIGALLA</t>
  </si>
  <si>
    <t>SEERANGODA,KU/ THAMBAGALLE</t>
  </si>
  <si>
    <t xml:space="preserve">KDP AMARASINGHA </t>
  </si>
  <si>
    <t xml:space="preserve">KDTM AMARASINGHA </t>
  </si>
  <si>
    <t xml:space="preserve">NO 415, YASANAMPURA, MAHAWELA, MATALE </t>
  </si>
  <si>
    <t xml:space="preserve">900222033V </t>
  </si>
  <si>
    <t>MELLAPOTTA,  MINUWANGETE,  WARIYAPOLA</t>
  </si>
  <si>
    <t>S/603637</t>
  </si>
  <si>
    <t xml:space="preserve">HMCSB HERATH </t>
  </si>
  <si>
    <t>HMTR HERATH</t>
  </si>
  <si>
    <t>NO.136/2, DICKWEHARA,DEMATALUWA</t>
  </si>
  <si>
    <t>0716530704</t>
  </si>
  <si>
    <t>S/109914</t>
  </si>
  <si>
    <t xml:space="preserve">P AJITH NIHAL SIRISENA </t>
  </si>
  <si>
    <t>PASD PRABASHWARA</t>
  </si>
  <si>
    <t xml:space="preserve">NO 663/13 ARIYAGODA YATITHADURAWA </t>
  </si>
  <si>
    <t>0754479841</t>
  </si>
  <si>
    <t>830800832 V</t>
  </si>
  <si>
    <t>IMBULANA,THALAWATHTHEGEDARA,POLOGAHAWELA</t>
  </si>
  <si>
    <t xml:space="preserve">GA SAMAN KUMARA </t>
  </si>
  <si>
    <t xml:space="preserve">NERIYAWA, KUBUKGETE </t>
  </si>
  <si>
    <t>NO 333,WELAGEDARA, AMBAKOTHE</t>
  </si>
  <si>
    <t>PARABEWILA, POTHUHERA</t>
  </si>
  <si>
    <t>RMT RANASINGHA</t>
  </si>
  <si>
    <t>RMSO RANASINGHA</t>
  </si>
  <si>
    <t>ALEGODA, THAMMITA, KUMBUKWEWA</t>
  </si>
  <si>
    <t>DENAWARWATHTHA, MAWATHAGAMA</t>
  </si>
  <si>
    <t>FEMALA</t>
  </si>
  <si>
    <t>GOLUVAHENA, DODAMGASLANDA</t>
  </si>
  <si>
    <t>NO: 259, ANDIYADENIYA, MAHARACHCHIMULLA</t>
  </si>
  <si>
    <t>S/652904</t>
  </si>
  <si>
    <t>JAYATHILAKA DMSS</t>
  </si>
  <si>
    <t>DMTD JAYATHILAKA</t>
  </si>
  <si>
    <t>NO 23, NIMTHERA UYANA, PABALUWA, IBBAGAMUWA</t>
  </si>
  <si>
    <t>0717330728</t>
  </si>
  <si>
    <t>841154860 V</t>
  </si>
  <si>
    <t>KOLONNE KAWC</t>
  </si>
  <si>
    <t>523/2, WADUMULLA, KAHAPATHWALA</t>
  </si>
  <si>
    <t>AMARAWEERA WRS</t>
  </si>
  <si>
    <t>NO 309. IHALA WALPOLA, GOKARELLA</t>
  </si>
  <si>
    <t>S/D101694</t>
  </si>
  <si>
    <t xml:space="preserve">PHS SANJEEWA KUMARA </t>
  </si>
  <si>
    <t>PHDSK KUMARASINGHE</t>
  </si>
  <si>
    <t>NUGANNORUWA, DIGANNEWA, WEHINIKALLA</t>
  </si>
  <si>
    <t>0764536881</t>
  </si>
  <si>
    <t>912343960 V</t>
  </si>
  <si>
    <t>JAYASINGHA NIWASA, OGGAMUWA, MASPOTHA.</t>
  </si>
  <si>
    <t>NO: 102, WADUGEDARAWATHTHA, NEHIELLA,KURUNEGALA</t>
  </si>
  <si>
    <t>S/284485</t>
  </si>
  <si>
    <t>SAMARASINGHE DVDS</t>
  </si>
  <si>
    <t>DVOUA  SAMARASINGHE</t>
  </si>
  <si>
    <t>WIRAGOLLA MAELIYA</t>
  </si>
  <si>
    <t>0721418313</t>
  </si>
  <si>
    <t>930062618 V</t>
  </si>
  <si>
    <t>WADUGEDARA,HEWANEGEDARA,WEERAMBUGEDARA</t>
  </si>
  <si>
    <t>S/372524</t>
  </si>
  <si>
    <t>KGAC  BANDARA</t>
  </si>
  <si>
    <t>K G M D BANDARA</t>
  </si>
  <si>
    <t>NO D/57, ELA, DEWAGIRIYA</t>
  </si>
  <si>
    <t>0710988315</t>
  </si>
  <si>
    <t>890653367 V</t>
  </si>
  <si>
    <t>PURANAYAYA, PIDUWELA, UHUMIYA</t>
  </si>
  <si>
    <t>S/679727</t>
  </si>
  <si>
    <t xml:space="preserve">KDHD GUNAWARDHANA </t>
  </si>
  <si>
    <t>BUDDHIUM</t>
  </si>
  <si>
    <t>KDSA GUNAWARDHANA</t>
  </si>
  <si>
    <t>BUDHUMADURA ROAD, GANEKOLANIYA, KUDAGALGAMUWA, KURUNEGALA</t>
  </si>
  <si>
    <t>931841726 V</t>
  </si>
  <si>
    <t>RATHNAYAKA WRM</t>
  </si>
  <si>
    <t>PATHRAGALA JNAPADAYA, KUDUMBUWA, KOHILEGEDARA</t>
  </si>
  <si>
    <t>RANASINGHE ERTS</t>
  </si>
  <si>
    <t>WETTEWA, DABADENIYA</t>
  </si>
  <si>
    <t>S/581000</t>
  </si>
  <si>
    <t>WADIGAMANGAWA AHMDB</t>
  </si>
  <si>
    <t>N0 1, PAHALA OWITIWATHTHA, PANALIYA, POLGAHAWELA</t>
  </si>
  <si>
    <t>0770378499</t>
  </si>
  <si>
    <t>850691274 V</t>
  </si>
  <si>
    <t>56/1, MADAGALLA ROAD, IBBAGAMUWA</t>
  </si>
  <si>
    <t>NO 46/6A/1, JAYANTHIPURA ROAD, KURUNEGALA</t>
  </si>
  <si>
    <t>S/778104</t>
  </si>
  <si>
    <t>YMTMC YAPA</t>
  </si>
  <si>
    <t>YMTN YAPA</t>
  </si>
  <si>
    <t>285/1, BASNAYAKE ROAD, BAMUNUGAMA, MIRIHANEGAMA</t>
  </si>
  <si>
    <t>0776118410</t>
  </si>
  <si>
    <t>923623795 V</t>
  </si>
  <si>
    <t xml:space="preserve">JAAD JAYASINGHA </t>
  </si>
  <si>
    <t>SANASUMA, MADAGEDARA, GOKARALLA</t>
  </si>
  <si>
    <t>S/2R03186</t>
  </si>
  <si>
    <t>MAN SAJEEWANI</t>
  </si>
  <si>
    <t>HKS LOHANVIN</t>
  </si>
  <si>
    <t>BOGHAWATHTH,NAWATHAL WATHTHA,ALWWA</t>
  </si>
  <si>
    <t>0779623654</t>
  </si>
  <si>
    <t>RTL RAJAPAKSHA</t>
  </si>
  <si>
    <t>NINU NIWASA, PAHALAGAMA, THITHTHAWALLA, KURUNEGALA</t>
  </si>
  <si>
    <t>NO 59, SALINDAGNA, HIRIPITIYA, NIKADALUPOTHA</t>
  </si>
  <si>
    <t>SAMEERA SEWANA, NABATA, MELSIRIPURA</t>
  </si>
  <si>
    <t>MKL PREMAKUMARA</t>
  </si>
  <si>
    <t>AHSM WADIGAMANGAWA</t>
  </si>
  <si>
    <t>WGVN WALAUWATHTHA</t>
  </si>
  <si>
    <t xml:space="preserve">KRSN RATHNATAKA </t>
  </si>
  <si>
    <t>YGKY SENARA</t>
  </si>
  <si>
    <t xml:space="preserve">P TW GITHANJANA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</si>
</sst>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5" fillId="2" borderId="0" xfId="0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2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wrapText="1"/>
    </xf>
    <xf numFmtId="1" fontId="9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1" fontId="0" fillId="2" borderId="0" xfId="0" applyNumberFormat="1" applyFill="1" applyAlignment="1">
      <alignment horizontal="left"/>
    </xf>
    <xf numFmtId="2" fontId="5" fillId="2" borderId="0" xfId="0" applyNumberFormat="1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top" wrapText="1"/>
    </xf>
    <xf numFmtId="1" fontId="6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2" fontId="0" fillId="2" borderId="0" xfId="0" applyNumberFormat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2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4" fontId="10" fillId="2" borderId="1" xfId="0" applyNumberFormat="1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"/>
  <sheetViews>
    <sheetView tabSelected="1" view="pageBreakPreview" zoomScale="85" zoomScaleNormal="55" zoomScaleSheetLayoutView="85" workbookViewId="0">
      <selection activeCell="D62" sqref="D62"/>
    </sheetView>
  </sheetViews>
  <sheetFormatPr defaultRowHeight="15" x14ac:dyDescent="0.25"/>
  <cols>
    <col min="1" max="1" width="7.5703125" style="16" customWidth="1"/>
    <col min="2" max="2" width="10.5703125" style="17" bestFit="1" customWidth="1"/>
    <col min="3" max="3" width="10.42578125" style="17" bestFit="1" customWidth="1"/>
    <col min="4" max="4" width="37.140625" style="17" bestFit="1" customWidth="1"/>
    <col min="5" max="5" width="22.140625" style="17" bestFit="1" customWidth="1"/>
    <col min="6" max="6" width="12.42578125" style="17" bestFit="1" customWidth="1"/>
    <col min="7" max="7" width="10.42578125" style="17" bestFit="1" customWidth="1"/>
    <col min="8" max="8" width="11.7109375" style="17" bestFit="1" customWidth="1"/>
    <col min="9" max="9" width="10.7109375" style="17" bestFit="1" customWidth="1"/>
    <col min="10" max="10" width="11" style="24" bestFit="1" customWidth="1"/>
    <col min="11" max="11" width="9.5703125" style="25" bestFit="1" customWidth="1"/>
    <col min="12" max="12" width="9.5703125" style="17" bestFit="1" customWidth="1"/>
    <col min="13" max="13" width="11.28515625" style="17" customWidth="1"/>
    <col min="14" max="14" width="9.5703125" style="17" bestFit="1" customWidth="1"/>
    <col min="15" max="15" width="11" style="16" customWidth="1"/>
    <col min="16" max="16" width="8" style="17" bestFit="1" customWidth="1"/>
    <col min="17" max="17" width="12" style="17" customWidth="1"/>
    <col min="18" max="18" width="9" style="17" bestFit="1" customWidth="1"/>
    <col min="19" max="19" width="7.7109375" style="17" bestFit="1" customWidth="1"/>
    <col min="20" max="20" width="10" style="16" customWidth="1"/>
    <col min="21" max="21" width="12" style="17" customWidth="1"/>
    <col min="22" max="22" width="9" style="17" bestFit="1" customWidth="1"/>
    <col min="23" max="23" width="11" style="17" customWidth="1"/>
    <col min="24" max="24" width="8.140625" style="17" bestFit="1" customWidth="1"/>
    <col min="25" max="25" width="20.7109375" style="17" bestFit="1" customWidth="1"/>
    <col min="26" max="26" width="7.85546875" style="17" bestFit="1" customWidth="1"/>
    <col min="27" max="27" width="7.7109375" style="16" customWidth="1"/>
    <col min="28" max="28" width="25.85546875" style="17" customWidth="1"/>
    <col min="29" max="29" width="9.140625" style="17" bestFit="1" customWidth="1"/>
    <col min="30" max="30" width="9.42578125" style="17" bestFit="1" customWidth="1"/>
    <col min="31" max="31" width="12.7109375" style="17" customWidth="1"/>
    <col min="32" max="32" width="7.140625" style="17" bestFit="1" customWidth="1"/>
    <col min="33" max="33" width="9.5703125" style="17" bestFit="1" customWidth="1"/>
    <col min="34" max="34" width="9.28515625" style="17" bestFit="1" customWidth="1"/>
    <col min="35" max="35" width="12.85546875" style="17" bestFit="1" customWidth="1"/>
    <col min="36" max="36" width="10.42578125" style="17" bestFit="1" customWidth="1"/>
    <col min="37" max="37" width="9.7109375" style="17" bestFit="1" customWidth="1"/>
    <col min="38" max="38" width="72.140625" style="17" bestFit="1" customWidth="1"/>
    <col min="39" max="39" width="83.140625" style="17" bestFit="1" customWidth="1"/>
    <col min="40" max="40" width="23.28515625" style="26" bestFit="1" customWidth="1"/>
    <col min="41" max="41" width="13.42578125" style="18" bestFit="1" customWidth="1"/>
    <col min="42" max="42" width="13.85546875" style="17" hidden="1" customWidth="1"/>
    <col min="43" max="43" width="11" style="17" hidden="1" customWidth="1"/>
    <col min="44" max="16384" width="9.140625" style="17"/>
  </cols>
  <sheetData>
    <row r="1" spans="1:43" ht="15.75" x14ac:dyDescent="0.25">
      <c r="R1" s="27" t="s">
        <v>412</v>
      </c>
    </row>
    <row r="3" spans="1:43" s="14" customFormat="1" ht="22.5" x14ac:dyDescent="0.25">
      <c r="A3" s="1" t="s">
        <v>415</v>
      </c>
      <c r="B3" s="1"/>
      <c r="C3" s="1"/>
      <c r="D3" s="1"/>
      <c r="E3" s="1"/>
      <c r="F3" s="1"/>
      <c r="G3" s="1"/>
      <c r="H3" s="1"/>
      <c r="I3" s="1"/>
      <c r="J3" s="19"/>
      <c r="K3" s="20"/>
      <c r="L3" s="2"/>
      <c r="M3" s="3"/>
      <c r="N3" s="4"/>
      <c r="O3" s="44"/>
      <c r="P3" s="5"/>
      <c r="Q3" s="6"/>
      <c r="R3" s="7"/>
      <c r="S3" s="8"/>
      <c r="T3" s="8"/>
      <c r="U3" s="3"/>
      <c r="V3" s="3"/>
      <c r="W3" s="8"/>
      <c r="X3" s="3"/>
      <c r="Y3" s="8"/>
      <c r="Z3" s="3"/>
      <c r="AA3" s="1"/>
      <c r="AB3" s="7"/>
      <c r="AC3" s="3"/>
      <c r="AD3" s="3"/>
      <c r="AE3" s="8"/>
      <c r="AF3" s="3"/>
      <c r="AG3" s="6"/>
      <c r="AH3" s="5"/>
      <c r="AI3" s="9"/>
      <c r="AJ3" s="9"/>
      <c r="AK3" s="9"/>
      <c r="AL3" s="10"/>
      <c r="AM3" s="11"/>
      <c r="AN3" s="21"/>
      <c r="AO3" s="12"/>
      <c r="AP3" s="13"/>
    </row>
    <row r="4" spans="1:43" s="14" customFormat="1" ht="22.5" x14ac:dyDescent="0.25">
      <c r="A4" s="15"/>
      <c r="B4" s="5"/>
      <c r="C4" s="5"/>
      <c r="D4" s="7"/>
      <c r="E4" s="7"/>
      <c r="F4" s="7"/>
      <c r="G4" s="3"/>
      <c r="H4" s="3"/>
      <c r="I4" s="3"/>
      <c r="J4" s="6"/>
      <c r="K4" s="22"/>
      <c r="L4" s="2"/>
      <c r="M4" s="3"/>
      <c r="N4" s="4"/>
      <c r="O4" s="44"/>
      <c r="P4" s="5"/>
      <c r="Q4" s="6"/>
      <c r="R4" s="7"/>
      <c r="S4" s="8"/>
      <c r="T4" s="8"/>
      <c r="U4" s="3"/>
      <c r="V4" s="3"/>
      <c r="W4" s="8"/>
      <c r="X4" s="3"/>
      <c r="Y4" s="8"/>
      <c r="Z4" s="3"/>
      <c r="AA4" s="23"/>
      <c r="AB4" s="7"/>
      <c r="AC4" s="3"/>
      <c r="AD4" s="3"/>
      <c r="AE4" s="8"/>
      <c r="AF4" s="3"/>
      <c r="AG4" s="6"/>
      <c r="AH4" s="5"/>
      <c r="AI4" s="9"/>
      <c r="AJ4" s="9"/>
      <c r="AK4" s="9"/>
      <c r="AL4" s="10"/>
      <c r="AM4" s="11"/>
      <c r="AN4" s="21"/>
      <c r="AO4" s="12"/>
      <c r="AP4" s="13"/>
    </row>
    <row r="5" spans="1:43" s="35" customFormat="1" ht="120" x14ac:dyDescent="0.25">
      <c r="A5" s="28" t="s">
        <v>0</v>
      </c>
      <c r="B5" s="28" t="s">
        <v>1</v>
      </c>
      <c r="C5" s="28" t="s">
        <v>2</v>
      </c>
      <c r="D5" s="28" t="s">
        <v>3</v>
      </c>
      <c r="E5" s="28" t="s">
        <v>4</v>
      </c>
      <c r="F5" s="28" t="s">
        <v>5</v>
      </c>
      <c r="G5" s="29" t="s">
        <v>6</v>
      </c>
      <c r="H5" s="29" t="s">
        <v>7</v>
      </c>
      <c r="I5" s="28" t="s">
        <v>8</v>
      </c>
      <c r="J5" s="30" t="s">
        <v>9</v>
      </c>
      <c r="K5" s="41" t="s">
        <v>10</v>
      </c>
      <c r="L5" s="31" t="s">
        <v>11</v>
      </c>
      <c r="M5" s="28" t="s">
        <v>12</v>
      </c>
      <c r="N5" s="31" t="s">
        <v>13</v>
      </c>
      <c r="O5" s="32" t="s">
        <v>14</v>
      </c>
      <c r="P5" s="28" t="s">
        <v>15</v>
      </c>
      <c r="Q5" s="30" t="s">
        <v>16</v>
      </c>
      <c r="R5" s="28" t="s">
        <v>416</v>
      </c>
      <c r="S5" s="28" t="s">
        <v>17</v>
      </c>
      <c r="T5" s="28" t="s">
        <v>18</v>
      </c>
      <c r="U5" s="28" t="s">
        <v>19</v>
      </c>
      <c r="V5" s="28" t="s">
        <v>20</v>
      </c>
      <c r="W5" s="28" t="s">
        <v>21</v>
      </c>
      <c r="X5" s="28" t="s">
        <v>22</v>
      </c>
      <c r="Y5" s="28" t="s">
        <v>23</v>
      </c>
      <c r="Z5" s="28" t="s">
        <v>24</v>
      </c>
      <c r="AA5" s="28" t="s">
        <v>0</v>
      </c>
      <c r="AB5" s="28" t="s">
        <v>25</v>
      </c>
      <c r="AC5" s="28" t="s">
        <v>26</v>
      </c>
      <c r="AD5" s="28" t="s">
        <v>27</v>
      </c>
      <c r="AE5" s="28" t="s">
        <v>28</v>
      </c>
      <c r="AF5" s="28" t="s">
        <v>29</v>
      </c>
      <c r="AG5" s="30" t="s">
        <v>30</v>
      </c>
      <c r="AH5" s="28" t="s">
        <v>31</v>
      </c>
      <c r="AI5" s="33" t="s">
        <v>32</v>
      </c>
      <c r="AJ5" s="33" t="s">
        <v>33</v>
      </c>
      <c r="AK5" s="32" t="s">
        <v>34</v>
      </c>
      <c r="AL5" s="32" t="s">
        <v>35</v>
      </c>
      <c r="AM5" s="33" t="s">
        <v>36</v>
      </c>
      <c r="AN5" s="42" t="s">
        <v>37</v>
      </c>
      <c r="AO5" s="41" t="s">
        <v>38</v>
      </c>
      <c r="AP5" s="33" t="s">
        <v>39</v>
      </c>
      <c r="AQ5" s="28" t="s">
        <v>40</v>
      </c>
    </row>
    <row r="6" spans="1:43" s="40" customFormat="1" ht="18.95" customHeight="1" x14ac:dyDescent="0.25">
      <c r="A6" s="33">
        <v>1</v>
      </c>
      <c r="B6" s="36" t="s">
        <v>335</v>
      </c>
      <c r="C6" s="36" t="s">
        <v>56</v>
      </c>
      <c r="D6" s="36" t="s">
        <v>336</v>
      </c>
      <c r="E6" s="36" t="s">
        <v>330</v>
      </c>
      <c r="F6" s="36" t="s">
        <v>331</v>
      </c>
      <c r="G6" s="37">
        <v>39616</v>
      </c>
      <c r="H6" s="37">
        <v>44117</v>
      </c>
      <c r="I6" s="36">
        <f>DATEDIF(G6,H6,"d")</f>
        <v>4501</v>
      </c>
      <c r="J6" s="38">
        <f>I6*0.5</f>
        <v>2250.5</v>
      </c>
      <c r="K6" s="43"/>
      <c r="L6" s="38"/>
      <c r="M6" s="38"/>
      <c r="N6" s="38"/>
      <c r="O6" s="45"/>
      <c r="P6" s="38"/>
      <c r="Q6" s="38"/>
      <c r="R6" s="36" t="s">
        <v>56</v>
      </c>
      <c r="S6" s="36">
        <v>200</v>
      </c>
      <c r="T6" s="33" t="s">
        <v>105</v>
      </c>
      <c r="U6" s="36"/>
      <c r="V6" s="36"/>
      <c r="W6" s="36"/>
      <c r="X6" s="36"/>
      <c r="Y6" s="36"/>
      <c r="Z6" s="36"/>
      <c r="AA6" s="33">
        <v>1</v>
      </c>
      <c r="AB6" s="36"/>
      <c r="AC6" s="36"/>
      <c r="AD6" s="36"/>
      <c r="AE6" s="36"/>
      <c r="AF6" s="36"/>
      <c r="AG6" s="38">
        <f t="shared" ref="AG6:AG13" si="0">SUM(J6+Q6+S6+V6+X6+Z6+AC6+AD6-AF6)</f>
        <v>2450.5</v>
      </c>
      <c r="AH6" s="36">
        <v>10000</v>
      </c>
      <c r="AI6" s="36" t="s">
        <v>417</v>
      </c>
      <c r="AJ6" s="36" t="s">
        <v>45</v>
      </c>
      <c r="AK6" s="36" t="s">
        <v>46</v>
      </c>
      <c r="AL6" s="36" t="s">
        <v>337</v>
      </c>
      <c r="AM6" s="36" t="s">
        <v>587</v>
      </c>
      <c r="AN6" s="34" t="s">
        <v>338</v>
      </c>
      <c r="AO6" s="39" t="s">
        <v>339</v>
      </c>
      <c r="AP6" s="36" t="s">
        <v>58</v>
      </c>
      <c r="AQ6" s="36" t="s">
        <v>47</v>
      </c>
    </row>
    <row r="7" spans="1:43" s="40" customFormat="1" ht="18.95" customHeight="1" x14ac:dyDescent="0.25">
      <c r="A7" s="33">
        <v>2</v>
      </c>
      <c r="B7" s="36" t="s">
        <v>121</v>
      </c>
      <c r="C7" s="36" t="s">
        <v>54</v>
      </c>
      <c r="D7" s="36" t="s">
        <v>122</v>
      </c>
      <c r="E7" s="36" t="s">
        <v>115</v>
      </c>
      <c r="F7" s="36" t="s">
        <v>116</v>
      </c>
      <c r="G7" s="37">
        <v>37492</v>
      </c>
      <c r="H7" s="37">
        <v>45322</v>
      </c>
      <c r="I7" s="36">
        <f t="shared" ref="I7:I13" si="1">DATEDIF(G7,H7,"d")</f>
        <v>7830</v>
      </c>
      <c r="J7" s="38">
        <f t="shared" ref="J7:J13" si="2">I7*0.5</f>
        <v>3915</v>
      </c>
      <c r="K7" s="43">
        <v>2145</v>
      </c>
      <c r="L7" s="38">
        <f t="shared" ref="L7:L13" si="3">SUM(K7*0.821)</f>
        <v>1761.0449999999998</v>
      </c>
      <c r="M7" s="38">
        <v>200</v>
      </c>
      <c r="N7" s="38">
        <f>SUM(M7*0.2)</f>
        <v>40</v>
      </c>
      <c r="O7" s="45"/>
      <c r="P7" s="38"/>
      <c r="Q7" s="38">
        <f t="shared" ref="Q7:Q13" si="4">SUM(L7+N7+P7)</f>
        <v>1801.0449999999998</v>
      </c>
      <c r="R7" s="36" t="s">
        <v>54</v>
      </c>
      <c r="S7" s="36">
        <v>300</v>
      </c>
      <c r="T7" s="33" t="s">
        <v>44</v>
      </c>
      <c r="U7" s="36"/>
      <c r="V7" s="36"/>
      <c r="W7" s="36"/>
      <c r="X7" s="36"/>
      <c r="Y7" s="36" t="s">
        <v>50</v>
      </c>
      <c r="Z7" s="36">
        <v>200</v>
      </c>
      <c r="AA7" s="33">
        <v>2</v>
      </c>
      <c r="AB7" s="36"/>
      <c r="AC7" s="36"/>
      <c r="AD7" s="36"/>
      <c r="AE7" s="36"/>
      <c r="AF7" s="36"/>
      <c r="AG7" s="38">
        <f t="shared" si="0"/>
        <v>6216.0450000000001</v>
      </c>
      <c r="AH7" s="36"/>
      <c r="AI7" s="36" t="s">
        <v>417</v>
      </c>
      <c r="AJ7" s="36" t="s">
        <v>45</v>
      </c>
      <c r="AK7" s="36" t="s">
        <v>46</v>
      </c>
      <c r="AL7" s="36" t="s">
        <v>123</v>
      </c>
      <c r="AM7" s="36" t="s">
        <v>418</v>
      </c>
      <c r="AN7" s="34" t="s">
        <v>124</v>
      </c>
      <c r="AO7" s="39">
        <v>198228601342</v>
      </c>
      <c r="AP7" s="36" t="s">
        <v>58</v>
      </c>
      <c r="AQ7" s="36" t="s">
        <v>47</v>
      </c>
    </row>
    <row r="8" spans="1:43" s="40" customFormat="1" ht="18.95" customHeight="1" x14ac:dyDescent="0.25">
      <c r="A8" s="33">
        <v>3</v>
      </c>
      <c r="B8" s="36" t="s">
        <v>328</v>
      </c>
      <c r="C8" s="36" t="s">
        <v>48</v>
      </c>
      <c r="D8" s="36" t="s">
        <v>329</v>
      </c>
      <c r="E8" s="36" t="s">
        <v>330</v>
      </c>
      <c r="F8" s="36" t="s">
        <v>331</v>
      </c>
      <c r="G8" s="37">
        <v>36380</v>
      </c>
      <c r="H8" s="37">
        <v>45322</v>
      </c>
      <c r="I8" s="36">
        <f t="shared" si="1"/>
        <v>8942</v>
      </c>
      <c r="J8" s="38">
        <f t="shared" si="2"/>
        <v>4471</v>
      </c>
      <c r="K8" s="43">
        <v>882</v>
      </c>
      <c r="L8" s="38">
        <f t="shared" si="3"/>
        <v>724.12199999999996</v>
      </c>
      <c r="M8" s="38"/>
      <c r="N8" s="38"/>
      <c r="O8" s="45"/>
      <c r="P8" s="38"/>
      <c r="Q8" s="38">
        <f t="shared" si="4"/>
        <v>724.12199999999996</v>
      </c>
      <c r="R8" s="36" t="s">
        <v>48</v>
      </c>
      <c r="S8" s="36">
        <v>650</v>
      </c>
      <c r="T8" s="33" t="s">
        <v>44</v>
      </c>
      <c r="U8" s="36"/>
      <c r="V8" s="36"/>
      <c r="W8" s="36"/>
      <c r="X8" s="36"/>
      <c r="Y8" s="36" t="s">
        <v>50</v>
      </c>
      <c r="Z8" s="36">
        <v>200</v>
      </c>
      <c r="AA8" s="33">
        <v>3</v>
      </c>
      <c r="AB8" s="36"/>
      <c r="AC8" s="36"/>
      <c r="AD8" s="36"/>
      <c r="AE8" s="36"/>
      <c r="AF8" s="36"/>
      <c r="AG8" s="38">
        <f t="shared" si="0"/>
        <v>6045.1220000000003</v>
      </c>
      <c r="AH8" s="36"/>
      <c r="AI8" s="36" t="s">
        <v>417</v>
      </c>
      <c r="AJ8" s="36" t="s">
        <v>45</v>
      </c>
      <c r="AK8" s="36" t="s">
        <v>46</v>
      </c>
      <c r="AL8" s="36" t="s">
        <v>332</v>
      </c>
      <c r="AM8" s="36" t="s">
        <v>419</v>
      </c>
      <c r="AN8" s="34" t="s">
        <v>333</v>
      </c>
      <c r="AO8" s="39">
        <v>197835300465</v>
      </c>
      <c r="AP8" s="36" t="s">
        <v>58</v>
      </c>
      <c r="AQ8" s="36" t="s">
        <v>47</v>
      </c>
    </row>
    <row r="9" spans="1:43" s="40" customFormat="1" ht="18.95" customHeight="1" x14ac:dyDescent="0.25">
      <c r="A9" s="33">
        <v>4</v>
      </c>
      <c r="B9" s="36" t="s">
        <v>170</v>
      </c>
      <c r="C9" s="36" t="s">
        <v>51</v>
      </c>
      <c r="D9" s="36" t="s">
        <v>171</v>
      </c>
      <c r="E9" s="36" t="s">
        <v>151</v>
      </c>
      <c r="F9" s="36" t="s">
        <v>166</v>
      </c>
      <c r="G9" s="37">
        <v>38152</v>
      </c>
      <c r="H9" s="37">
        <v>45322</v>
      </c>
      <c r="I9" s="36">
        <f t="shared" si="1"/>
        <v>7170</v>
      </c>
      <c r="J9" s="38">
        <f t="shared" si="2"/>
        <v>3585</v>
      </c>
      <c r="K9" s="43">
        <v>1582</v>
      </c>
      <c r="L9" s="38">
        <f t="shared" si="3"/>
        <v>1298.8219999999999</v>
      </c>
      <c r="M9" s="38">
        <v>227</v>
      </c>
      <c r="N9" s="38">
        <f>SUM(M9*0.2)</f>
        <v>45.400000000000006</v>
      </c>
      <c r="O9" s="45"/>
      <c r="P9" s="38"/>
      <c r="Q9" s="38">
        <f t="shared" si="4"/>
        <v>1344.222</v>
      </c>
      <c r="R9" s="36" t="s">
        <v>51</v>
      </c>
      <c r="S9" s="36">
        <v>500</v>
      </c>
      <c r="T9" s="33" t="s">
        <v>44</v>
      </c>
      <c r="U9" s="36"/>
      <c r="V9" s="36"/>
      <c r="W9" s="36"/>
      <c r="X9" s="36"/>
      <c r="Y9" s="36" t="s">
        <v>67</v>
      </c>
      <c r="Z9" s="36">
        <v>600</v>
      </c>
      <c r="AA9" s="33">
        <v>4</v>
      </c>
      <c r="AB9" s="36"/>
      <c r="AC9" s="36"/>
      <c r="AD9" s="36"/>
      <c r="AE9" s="36"/>
      <c r="AF9" s="36"/>
      <c r="AG9" s="38">
        <f t="shared" si="0"/>
        <v>6029.2219999999998</v>
      </c>
      <c r="AH9" s="36"/>
      <c r="AI9" s="36" t="s">
        <v>417</v>
      </c>
      <c r="AJ9" s="36" t="s">
        <v>45</v>
      </c>
      <c r="AK9" s="36" t="s">
        <v>47</v>
      </c>
      <c r="AL9" s="36" t="s">
        <v>172</v>
      </c>
      <c r="AM9" s="36" t="s">
        <v>420</v>
      </c>
      <c r="AN9" s="34" t="s">
        <v>173</v>
      </c>
      <c r="AO9" s="39" t="s">
        <v>174</v>
      </c>
      <c r="AP9" s="36" t="s">
        <v>58</v>
      </c>
      <c r="AQ9" s="36" t="s">
        <v>47</v>
      </c>
    </row>
    <row r="10" spans="1:43" s="40" customFormat="1" ht="18.95" customHeight="1" x14ac:dyDescent="0.25">
      <c r="A10" s="33">
        <v>5</v>
      </c>
      <c r="B10" s="36" t="s">
        <v>309</v>
      </c>
      <c r="C10" s="36" t="s">
        <v>79</v>
      </c>
      <c r="D10" s="36" t="s">
        <v>310</v>
      </c>
      <c r="E10" s="36" t="s">
        <v>301</v>
      </c>
      <c r="F10" s="36" t="s">
        <v>303</v>
      </c>
      <c r="G10" s="37">
        <v>37641</v>
      </c>
      <c r="H10" s="37">
        <v>45322</v>
      </c>
      <c r="I10" s="36">
        <f t="shared" si="1"/>
        <v>7681</v>
      </c>
      <c r="J10" s="38">
        <f t="shared" si="2"/>
        <v>3840.5</v>
      </c>
      <c r="K10" s="43">
        <v>1282</v>
      </c>
      <c r="L10" s="38">
        <f t="shared" si="3"/>
        <v>1052.5219999999999</v>
      </c>
      <c r="M10" s="38">
        <v>203</v>
      </c>
      <c r="N10" s="38">
        <f>SUM(M10*0.2)</f>
        <v>40.6</v>
      </c>
      <c r="O10" s="45"/>
      <c r="P10" s="38"/>
      <c r="Q10" s="38">
        <f t="shared" si="4"/>
        <v>1093.1219999999998</v>
      </c>
      <c r="R10" s="36" t="s">
        <v>125</v>
      </c>
      <c r="S10" s="36">
        <v>400</v>
      </c>
      <c r="T10" s="33" t="s">
        <v>44</v>
      </c>
      <c r="U10" s="36"/>
      <c r="V10" s="36"/>
      <c r="W10" s="36"/>
      <c r="X10" s="36"/>
      <c r="Y10" s="36" t="s">
        <v>50</v>
      </c>
      <c r="Z10" s="36">
        <v>200</v>
      </c>
      <c r="AA10" s="33">
        <v>5</v>
      </c>
      <c r="AB10" s="36"/>
      <c r="AC10" s="36"/>
      <c r="AD10" s="36">
        <v>250</v>
      </c>
      <c r="AE10" s="36"/>
      <c r="AF10" s="36"/>
      <c r="AG10" s="38">
        <f t="shared" si="0"/>
        <v>5783.6219999999994</v>
      </c>
      <c r="AH10" s="36"/>
      <c r="AI10" s="36" t="s">
        <v>417</v>
      </c>
      <c r="AJ10" s="36" t="s">
        <v>45</v>
      </c>
      <c r="AK10" s="36" t="s">
        <v>46</v>
      </c>
      <c r="AL10" s="36" t="s">
        <v>311</v>
      </c>
      <c r="AM10" s="36" t="s">
        <v>421</v>
      </c>
      <c r="AN10" s="34" t="s">
        <v>312</v>
      </c>
      <c r="AO10" s="39" t="s">
        <v>313</v>
      </c>
      <c r="AP10" s="36" t="s">
        <v>58</v>
      </c>
      <c r="AQ10" s="36" t="s">
        <v>47</v>
      </c>
    </row>
    <row r="11" spans="1:43" s="40" customFormat="1" ht="18.95" customHeight="1" x14ac:dyDescent="0.25">
      <c r="A11" s="33">
        <v>6</v>
      </c>
      <c r="B11" s="36" t="s">
        <v>239</v>
      </c>
      <c r="C11" s="36" t="s">
        <v>59</v>
      </c>
      <c r="D11" s="36" t="s">
        <v>240</v>
      </c>
      <c r="E11" s="36" t="s">
        <v>237</v>
      </c>
      <c r="F11" s="36" t="s">
        <v>238</v>
      </c>
      <c r="G11" s="37">
        <v>39134</v>
      </c>
      <c r="H11" s="37">
        <v>45322</v>
      </c>
      <c r="I11" s="36">
        <f t="shared" si="1"/>
        <v>6188</v>
      </c>
      <c r="J11" s="38">
        <f t="shared" si="2"/>
        <v>3094</v>
      </c>
      <c r="K11" s="43">
        <v>487</v>
      </c>
      <c r="L11" s="38">
        <f t="shared" si="3"/>
        <v>399.827</v>
      </c>
      <c r="M11" s="38"/>
      <c r="N11" s="38"/>
      <c r="O11" s="45" t="s">
        <v>142</v>
      </c>
      <c r="P11" s="38">
        <f>SUM(O11*45)</f>
        <v>450</v>
      </c>
      <c r="Q11" s="38">
        <f t="shared" si="4"/>
        <v>849.827</v>
      </c>
      <c r="R11" s="36" t="s">
        <v>59</v>
      </c>
      <c r="S11" s="36">
        <v>250</v>
      </c>
      <c r="T11" s="33" t="s">
        <v>44</v>
      </c>
      <c r="U11" s="36">
        <v>10</v>
      </c>
      <c r="V11" s="36">
        <v>100</v>
      </c>
      <c r="W11" s="36"/>
      <c r="X11" s="36"/>
      <c r="Y11" s="36" t="s">
        <v>176</v>
      </c>
      <c r="Z11" s="36">
        <v>1100</v>
      </c>
      <c r="AA11" s="33">
        <v>6</v>
      </c>
      <c r="AB11" s="36"/>
      <c r="AC11" s="36"/>
      <c r="AD11" s="36"/>
      <c r="AE11" s="36"/>
      <c r="AF11" s="36"/>
      <c r="AG11" s="38">
        <f t="shared" si="0"/>
        <v>5393.8270000000002</v>
      </c>
      <c r="AH11" s="36"/>
      <c r="AI11" s="36" t="s">
        <v>417</v>
      </c>
      <c r="AJ11" s="36" t="s">
        <v>45</v>
      </c>
      <c r="AK11" s="36" t="s">
        <v>47</v>
      </c>
      <c r="AL11" s="36" t="s">
        <v>241</v>
      </c>
      <c r="AM11" s="36" t="s">
        <v>422</v>
      </c>
      <c r="AN11" s="34" t="s">
        <v>242</v>
      </c>
      <c r="AO11" s="39" t="s">
        <v>243</v>
      </c>
      <c r="AP11" s="36" t="s">
        <v>58</v>
      </c>
      <c r="AQ11" s="36" t="s">
        <v>47</v>
      </c>
    </row>
    <row r="12" spans="1:43" s="40" customFormat="1" ht="18.95" customHeight="1" x14ac:dyDescent="0.25">
      <c r="A12" s="33">
        <v>7</v>
      </c>
      <c r="B12" s="36" t="s">
        <v>216</v>
      </c>
      <c r="C12" s="36" t="s">
        <v>43</v>
      </c>
      <c r="D12" s="36" t="s">
        <v>217</v>
      </c>
      <c r="E12" s="36" t="s">
        <v>214</v>
      </c>
      <c r="F12" s="36" t="s">
        <v>218</v>
      </c>
      <c r="G12" s="37">
        <v>38180</v>
      </c>
      <c r="H12" s="37">
        <v>45322</v>
      </c>
      <c r="I12" s="36">
        <f t="shared" si="1"/>
        <v>7142</v>
      </c>
      <c r="J12" s="38">
        <f t="shared" si="2"/>
        <v>3571</v>
      </c>
      <c r="K12" s="43">
        <v>118</v>
      </c>
      <c r="L12" s="38">
        <f t="shared" si="3"/>
        <v>96.878</v>
      </c>
      <c r="M12" s="38"/>
      <c r="N12" s="38"/>
      <c r="O12" s="45"/>
      <c r="P12" s="38"/>
      <c r="Q12" s="38">
        <f t="shared" si="4"/>
        <v>96.878</v>
      </c>
      <c r="R12" s="36" t="s">
        <v>43</v>
      </c>
      <c r="S12" s="36">
        <v>600</v>
      </c>
      <c r="T12" s="33" t="s">
        <v>44</v>
      </c>
      <c r="U12" s="36"/>
      <c r="V12" s="36"/>
      <c r="W12" s="36"/>
      <c r="X12" s="36"/>
      <c r="Y12" s="36" t="s">
        <v>219</v>
      </c>
      <c r="Z12" s="36">
        <v>1000</v>
      </c>
      <c r="AA12" s="33">
        <v>7</v>
      </c>
      <c r="AB12" s="36"/>
      <c r="AC12" s="36"/>
      <c r="AD12" s="36"/>
      <c r="AE12" s="36"/>
      <c r="AF12" s="36"/>
      <c r="AG12" s="38">
        <f t="shared" si="0"/>
        <v>5267.8780000000006</v>
      </c>
      <c r="AH12" s="36"/>
      <c r="AI12" s="36" t="s">
        <v>417</v>
      </c>
      <c r="AJ12" s="36" t="s">
        <v>45</v>
      </c>
      <c r="AK12" s="36" t="s">
        <v>47</v>
      </c>
      <c r="AL12" s="36" t="s">
        <v>220</v>
      </c>
      <c r="AM12" s="36" t="s">
        <v>423</v>
      </c>
      <c r="AN12" s="34" t="s">
        <v>221</v>
      </c>
      <c r="AO12" s="39" t="s">
        <v>222</v>
      </c>
      <c r="AP12" s="36" t="s">
        <v>58</v>
      </c>
      <c r="AQ12" s="36" t="s">
        <v>47</v>
      </c>
    </row>
    <row r="13" spans="1:43" s="40" customFormat="1" ht="18.95" customHeight="1" x14ac:dyDescent="0.25">
      <c r="A13" s="33">
        <v>8</v>
      </c>
      <c r="B13" s="36" t="s">
        <v>424</v>
      </c>
      <c r="C13" s="36" t="s">
        <v>150</v>
      </c>
      <c r="D13" s="36" t="s">
        <v>425</v>
      </c>
      <c r="E13" s="36" t="s">
        <v>151</v>
      </c>
      <c r="F13" s="36" t="s">
        <v>163</v>
      </c>
      <c r="G13" s="37">
        <v>38441</v>
      </c>
      <c r="H13" s="37">
        <v>45322</v>
      </c>
      <c r="I13" s="36">
        <f t="shared" si="1"/>
        <v>6881</v>
      </c>
      <c r="J13" s="38">
        <f t="shared" si="2"/>
        <v>3440.5</v>
      </c>
      <c r="K13" s="43">
        <v>1600</v>
      </c>
      <c r="L13" s="38">
        <f t="shared" si="3"/>
        <v>1313.6</v>
      </c>
      <c r="M13" s="38"/>
      <c r="N13" s="38"/>
      <c r="O13" s="45"/>
      <c r="P13" s="38"/>
      <c r="Q13" s="38">
        <f t="shared" si="4"/>
        <v>1313.6</v>
      </c>
      <c r="R13" s="36" t="s">
        <v>150</v>
      </c>
      <c r="S13" s="36">
        <v>300</v>
      </c>
      <c r="T13" s="33" t="s">
        <v>44</v>
      </c>
      <c r="U13" s="36"/>
      <c r="V13" s="36"/>
      <c r="W13" s="36"/>
      <c r="X13" s="36"/>
      <c r="Y13" s="36"/>
      <c r="Z13" s="36"/>
      <c r="AA13" s="33">
        <v>8</v>
      </c>
      <c r="AB13" s="36"/>
      <c r="AC13" s="36"/>
      <c r="AD13" s="36"/>
      <c r="AE13" s="36"/>
      <c r="AF13" s="36"/>
      <c r="AG13" s="38">
        <f t="shared" si="0"/>
        <v>5054.1000000000004</v>
      </c>
      <c r="AH13" s="36"/>
      <c r="AI13" s="36" t="s">
        <v>417</v>
      </c>
      <c r="AJ13" s="36" t="s">
        <v>45</v>
      </c>
      <c r="AK13" s="36" t="s">
        <v>47</v>
      </c>
      <c r="AL13" s="36" t="s">
        <v>426</v>
      </c>
      <c r="AM13" s="36" t="s">
        <v>427</v>
      </c>
      <c r="AN13" s="34" t="s">
        <v>428</v>
      </c>
      <c r="AO13" s="39">
        <v>198128503007</v>
      </c>
      <c r="AP13" s="36" t="s">
        <v>58</v>
      </c>
      <c r="AQ13" s="36" t="s">
        <v>47</v>
      </c>
    </row>
    <row r="14" spans="1:43" s="40" customFormat="1" ht="18.95" customHeight="1" x14ac:dyDescent="0.25">
      <c r="A14" s="33">
        <v>9</v>
      </c>
      <c r="B14" s="36" t="s">
        <v>354</v>
      </c>
      <c r="C14" s="36" t="s">
        <v>61</v>
      </c>
      <c r="D14" s="36" t="s">
        <v>355</v>
      </c>
      <c r="E14" s="36" t="s">
        <v>351</v>
      </c>
      <c r="F14" s="36" t="s">
        <v>353</v>
      </c>
      <c r="G14" s="37">
        <v>38335</v>
      </c>
      <c r="H14" s="37">
        <v>45322</v>
      </c>
      <c r="I14" s="36">
        <v>6987</v>
      </c>
      <c r="J14" s="38">
        <v>3493.5</v>
      </c>
      <c r="K14" s="43">
        <v>1210</v>
      </c>
      <c r="L14" s="38">
        <v>993.41</v>
      </c>
      <c r="M14" s="38"/>
      <c r="N14" s="38"/>
      <c r="O14" s="45"/>
      <c r="P14" s="38"/>
      <c r="Q14" s="38">
        <v>993.41</v>
      </c>
      <c r="R14" s="36" t="s">
        <v>61</v>
      </c>
      <c r="S14" s="36">
        <v>350</v>
      </c>
      <c r="T14" s="33" t="s">
        <v>44</v>
      </c>
      <c r="U14" s="36"/>
      <c r="V14" s="36"/>
      <c r="W14" s="36"/>
      <c r="X14" s="36"/>
      <c r="Y14" s="36" t="s">
        <v>50</v>
      </c>
      <c r="Z14" s="36">
        <v>200</v>
      </c>
      <c r="AA14" s="33">
        <v>9</v>
      </c>
      <c r="AB14" s="36"/>
      <c r="AC14" s="36"/>
      <c r="AD14" s="36"/>
      <c r="AE14" s="36"/>
      <c r="AF14" s="36"/>
      <c r="AG14" s="38">
        <v>5036.91</v>
      </c>
      <c r="AH14" s="36"/>
      <c r="AI14" s="36" t="s">
        <v>417</v>
      </c>
      <c r="AJ14" s="36" t="s">
        <v>45</v>
      </c>
      <c r="AK14" s="36" t="s">
        <v>46</v>
      </c>
      <c r="AL14" s="36" t="s">
        <v>429</v>
      </c>
      <c r="AM14" s="36" t="s">
        <v>430</v>
      </c>
      <c r="AN14" s="34">
        <v>760336088</v>
      </c>
      <c r="AO14" s="39" t="s">
        <v>356</v>
      </c>
      <c r="AP14" s="36" t="s">
        <v>58</v>
      </c>
      <c r="AQ14" s="36" t="s">
        <v>47</v>
      </c>
    </row>
    <row r="15" spans="1:43" s="40" customFormat="1" ht="18.95" customHeight="1" x14ac:dyDescent="0.25">
      <c r="A15" s="33">
        <v>10</v>
      </c>
      <c r="B15" s="36" t="s">
        <v>152</v>
      </c>
      <c r="C15" s="36" t="s">
        <v>148</v>
      </c>
      <c r="D15" s="36" t="s">
        <v>153</v>
      </c>
      <c r="E15" s="36" t="s">
        <v>151</v>
      </c>
      <c r="F15" s="36" t="s">
        <v>154</v>
      </c>
      <c r="G15" s="37">
        <v>37499</v>
      </c>
      <c r="H15" s="37">
        <v>45322</v>
      </c>
      <c r="I15" s="36">
        <f t="shared" ref="I15:I74" si="5">DATEDIF(G15,H15,"d")</f>
        <v>7823</v>
      </c>
      <c r="J15" s="38">
        <f t="shared" ref="J15:J77" si="6">I15*0.5</f>
        <v>3911.5</v>
      </c>
      <c r="K15" s="43">
        <v>255</v>
      </c>
      <c r="L15" s="38">
        <f>SUM(K15*0.821)</f>
        <v>209.35499999999999</v>
      </c>
      <c r="M15" s="38"/>
      <c r="N15" s="38"/>
      <c r="O15" s="45"/>
      <c r="P15" s="38"/>
      <c r="Q15" s="38">
        <f>SUM(L15+N15+P15)</f>
        <v>209.35499999999999</v>
      </c>
      <c r="R15" s="36" t="s">
        <v>43</v>
      </c>
      <c r="S15" s="36">
        <v>600</v>
      </c>
      <c r="T15" s="33" t="s">
        <v>44</v>
      </c>
      <c r="U15" s="36"/>
      <c r="V15" s="36"/>
      <c r="W15" s="36"/>
      <c r="X15" s="36"/>
      <c r="Y15" s="36" t="s">
        <v>50</v>
      </c>
      <c r="Z15" s="36">
        <v>200</v>
      </c>
      <c r="AA15" s="33">
        <v>10</v>
      </c>
      <c r="AB15" s="36"/>
      <c r="AC15" s="36"/>
      <c r="AD15" s="36"/>
      <c r="AE15" s="36"/>
      <c r="AF15" s="36"/>
      <c r="AG15" s="38">
        <f>SUM(J15+Q15+S15+V15+X15+Z15+AC15+AD15-AF15)</f>
        <v>4920.8549999999996</v>
      </c>
      <c r="AH15" s="36"/>
      <c r="AI15" s="36" t="s">
        <v>417</v>
      </c>
      <c r="AJ15" s="36" t="s">
        <v>45</v>
      </c>
      <c r="AK15" s="36" t="s">
        <v>46</v>
      </c>
      <c r="AL15" s="36" t="s">
        <v>155</v>
      </c>
      <c r="AM15" s="36" t="s">
        <v>431</v>
      </c>
      <c r="AN15" s="34" t="s">
        <v>156</v>
      </c>
      <c r="AO15" s="39">
        <v>198236401010</v>
      </c>
      <c r="AP15" s="36" t="s">
        <v>58</v>
      </c>
      <c r="AQ15" s="36" t="s">
        <v>47</v>
      </c>
    </row>
    <row r="16" spans="1:43" s="40" customFormat="1" ht="18.95" customHeight="1" x14ac:dyDescent="0.25">
      <c r="A16" s="33">
        <v>11</v>
      </c>
      <c r="B16" s="36" t="s">
        <v>144</v>
      </c>
      <c r="C16" s="36" t="s">
        <v>43</v>
      </c>
      <c r="D16" s="36" t="s">
        <v>145</v>
      </c>
      <c r="E16" s="36" t="s">
        <v>143</v>
      </c>
      <c r="F16" s="36" t="s">
        <v>146</v>
      </c>
      <c r="G16" s="37">
        <v>38544</v>
      </c>
      <c r="H16" s="37">
        <v>45322</v>
      </c>
      <c r="I16" s="36">
        <f t="shared" si="5"/>
        <v>6778</v>
      </c>
      <c r="J16" s="38">
        <f t="shared" si="6"/>
        <v>3389</v>
      </c>
      <c r="K16" s="43">
        <v>1085</v>
      </c>
      <c r="L16" s="38">
        <f>SUM(K16*0.821)</f>
        <v>890.78499999999997</v>
      </c>
      <c r="M16" s="38"/>
      <c r="N16" s="38"/>
      <c r="O16" s="45"/>
      <c r="P16" s="38"/>
      <c r="Q16" s="38">
        <f>SUM(L16+N16+P16)</f>
        <v>890.78499999999997</v>
      </c>
      <c r="R16" s="36" t="s">
        <v>43</v>
      </c>
      <c r="S16" s="36">
        <v>600</v>
      </c>
      <c r="T16" s="33" t="s">
        <v>44</v>
      </c>
      <c r="U16" s="36"/>
      <c r="V16" s="36"/>
      <c r="W16" s="36"/>
      <c r="X16" s="36"/>
      <c r="Y16" s="36"/>
      <c r="Z16" s="36"/>
      <c r="AA16" s="33">
        <v>11</v>
      </c>
      <c r="AB16" s="36"/>
      <c r="AC16" s="36"/>
      <c r="AD16" s="36"/>
      <c r="AE16" s="36"/>
      <c r="AF16" s="36"/>
      <c r="AG16" s="38">
        <f>SUM(J16+Q16+S16+V16+X16+Z16+AC16+AD16-AF16)</f>
        <v>4879.7849999999999</v>
      </c>
      <c r="AH16" s="36"/>
      <c r="AI16" s="36" t="s">
        <v>65</v>
      </c>
      <c r="AJ16" s="36" t="s">
        <v>45</v>
      </c>
      <c r="AK16" s="36" t="s">
        <v>46</v>
      </c>
      <c r="AL16" s="36" t="s">
        <v>432</v>
      </c>
      <c r="AM16" s="36" t="s">
        <v>433</v>
      </c>
      <c r="AN16" s="34" t="s">
        <v>434</v>
      </c>
      <c r="AO16" s="39" t="s">
        <v>147</v>
      </c>
      <c r="AP16" s="36" t="s">
        <v>58</v>
      </c>
      <c r="AQ16" s="36" t="s">
        <v>47</v>
      </c>
    </row>
    <row r="17" spans="1:43" s="40" customFormat="1" ht="18.95" customHeight="1" x14ac:dyDescent="0.25">
      <c r="A17" s="33">
        <v>12</v>
      </c>
      <c r="B17" s="36" t="s">
        <v>435</v>
      </c>
      <c r="C17" s="36" t="s">
        <v>57</v>
      </c>
      <c r="D17" s="36" t="s">
        <v>436</v>
      </c>
      <c r="E17" s="36" t="s">
        <v>151</v>
      </c>
      <c r="F17" s="36" t="s">
        <v>186</v>
      </c>
      <c r="G17" s="37">
        <v>36147</v>
      </c>
      <c r="H17" s="37">
        <v>41996</v>
      </c>
      <c r="I17" s="36">
        <f t="shared" si="5"/>
        <v>5849</v>
      </c>
      <c r="J17" s="38">
        <f t="shared" si="6"/>
        <v>2924.5</v>
      </c>
      <c r="K17" s="43">
        <v>2653</v>
      </c>
      <c r="L17" s="38">
        <f>SUM(K17*0.821)</f>
        <v>2178.1129999999998</v>
      </c>
      <c r="M17" s="38"/>
      <c r="N17" s="38"/>
      <c r="O17" s="45"/>
      <c r="P17" s="38"/>
      <c r="Q17" s="38">
        <f>SUM(L17+N17+P17)</f>
        <v>2178.1129999999998</v>
      </c>
      <c r="R17" s="36" t="s">
        <v>56</v>
      </c>
      <c r="S17" s="36">
        <v>200</v>
      </c>
      <c r="T17" s="33" t="s">
        <v>62</v>
      </c>
      <c r="U17" s="36">
        <v>40</v>
      </c>
      <c r="V17" s="36">
        <v>400</v>
      </c>
      <c r="W17" s="36"/>
      <c r="X17" s="36"/>
      <c r="Y17" s="36" t="s">
        <v>63</v>
      </c>
      <c r="Z17" s="36">
        <v>100</v>
      </c>
      <c r="AA17" s="33">
        <v>12</v>
      </c>
      <c r="AB17" s="36"/>
      <c r="AC17" s="36"/>
      <c r="AD17" s="36"/>
      <c r="AE17" s="36">
        <v>519</v>
      </c>
      <c r="AF17" s="36">
        <v>788</v>
      </c>
      <c r="AG17" s="38">
        <f>SUM(J17+Q17+S17+V17+X17+Z17+AC17+AD17-AF17)</f>
        <v>5014.6129999999994</v>
      </c>
      <c r="AH17" s="36"/>
      <c r="AI17" s="36" t="s">
        <v>60</v>
      </c>
      <c r="AJ17" s="36" t="s">
        <v>45</v>
      </c>
      <c r="AK17" s="36" t="s">
        <v>46</v>
      </c>
      <c r="AL17" s="36" t="s">
        <v>437</v>
      </c>
      <c r="AM17" s="36" t="s">
        <v>438</v>
      </c>
      <c r="AN17" s="34" t="s">
        <v>439</v>
      </c>
      <c r="AO17" s="39" t="s">
        <v>440</v>
      </c>
      <c r="AP17" s="36" t="s">
        <v>58</v>
      </c>
      <c r="AQ17" s="36" t="s">
        <v>47</v>
      </c>
    </row>
    <row r="18" spans="1:43" s="40" customFormat="1" ht="18.95" customHeight="1" x14ac:dyDescent="0.25">
      <c r="A18" s="33">
        <v>13</v>
      </c>
      <c r="B18" s="36" t="s">
        <v>296</v>
      </c>
      <c r="C18" s="36" t="s">
        <v>61</v>
      </c>
      <c r="D18" s="36" t="s">
        <v>441</v>
      </c>
      <c r="E18" s="36" t="s">
        <v>286</v>
      </c>
      <c r="F18" s="36" t="s">
        <v>288</v>
      </c>
      <c r="G18" s="37">
        <v>38986</v>
      </c>
      <c r="H18" s="37">
        <v>45322</v>
      </c>
      <c r="I18" s="36">
        <f t="shared" si="5"/>
        <v>6336</v>
      </c>
      <c r="J18" s="38">
        <f t="shared" si="6"/>
        <v>3168</v>
      </c>
      <c r="K18" s="43">
        <v>822</v>
      </c>
      <c r="L18" s="38">
        <f>SUM(K18*0.821)</f>
        <v>674.86199999999997</v>
      </c>
      <c r="M18" s="38"/>
      <c r="N18" s="38"/>
      <c r="O18" s="45"/>
      <c r="P18" s="38"/>
      <c r="Q18" s="38">
        <f>SUM(L18+N18+P18)</f>
        <v>674.86199999999997</v>
      </c>
      <c r="R18" s="36" t="s">
        <v>70</v>
      </c>
      <c r="S18" s="36">
        <v>350</v>
      </c>
      <c r="T18" s="33" t="s">
        <v>44</v>
      </c>
      <c r="U18" s="36"/>
      <c r="V18" s="36"/>
      <c r="W18" s="36"/>
      <c r="X18" s="36"/>
      <c r="Y18" s="36" t="s">
        <v>50</v>
      </c>
      <c r="Z18" s="36">
        <v>200</v>
      </c>
      <c r="AA18" s="33">
        <v>13</v>
      </c>
      <c r="AB18" s="36"/>
      <c r="AC18" s="36"/>
      <c r="AD18" s="36"/>
      <c r="AE18" s="36"/>
      <c r="AF18" s="36"/>
      <c r="AG18" s="38">
        <f>SUM(J18+Q18+S18+V18+X18+Z18+AC18+AD18-AF18)</f>
        <v>4392.8620000000001</v>
      </c>
      <c r="AH18" s="36"/>
      <c r="AI18" s="36" t="s">
        <v>65</v>
      </c>
      <c r="AJ18" s="36" t="s">
        <v>45</v>
      </c>
      <c r="AK18" s="36" t="s">
        <v>46</v>
      </c>
      <c r="AL18" s="36" t="s">
        <v>410</v>
      </c>
      <c r="AM18" s="36" t="s">
        <v>442</v>
      </c>
      <c r="AN18" s="34" t="s">
        <v>297</v>
      </c>
      <c r="AO18" s="39">
        <v>198511300020</v>
      </c>
      <c r="AP18" s="36" t="s">
        <v>58</v>
      </c>
      <c r="AQ18" s="36" t="s">
        <v>47</v>
      </c>
    </row>
    <row r="19" spans="1:43" s="40" customFormat="1" ht="18.95" customHeight="1" x14ac:dyDescent="0.25">
      <c r="A19" s="33">
        <v>14</v>
      </c>
      <c r="B19" s="36" t="s">
        <v>81</v>
      </c>
      <c r="C19" s="36" t="s">
        <v>43</v>
      </c>
      <c r="D19" s="36" t="s">
        <v>82</v>
      </c>
      <c r="E19" s="36" t="s">
        <v>80</v>
      </c>
      <c r="F19" s="36" t="s">
        <v>83</v>
      </c>
      <c r="G19" s="37">
        <v>38619</v>
      </c>
      <c r="H19" s="37">
        <v>45322</v>
      </c>
      <c r="I19" s="36">
        <f t="shared" si="5"/>
        <v>6703</v>
      </c>
      <c r="J19" s="38">
        <f t="shared" si="6"/>
        <v>3351.5</v>
      </c>
      <c r="K19" s="43"/>
      <c r="L19" s="38"/>
      <c r="M19" s="38"/>
      <c r="N19" s="38"/>
      <c r="O19" s="45"/>
      <c r="P19" s="38"/>
      <c r="Q19" s="38"/>
      <c r="R19" s="36" t="s">
        <v>43</v>
      </c>
      <c r="S19" s="36">
        <v>600</v>
      </c>
      <c r="T19" s="33" t="s">
        <v>44</v>
      </c>
      <c r="U19" s="36"/>
      <c r="V19" s="36"/>
      <c r="W19" s="36"/>
      <c r="X19" s="36"/>
      <c r="Y19" s="36" t="s">
        <v>50</v>
      </c>
      <c r="Z19" s="36">
        <v>200</v>
      </c>
      <c r="AA19" s="33">
        <v>14</v>
      </c>
      <c r="AB19" s="36"/>
      <c r="AC19" s="36"/>
      <c r="AD19" s="36"/>
      <c r="AE19" s="36"/>
      <c r="AF19" s="36"/>
      <c r="AG19" s="38">
        <f>AD19+AC19+Z19+X19+V19+S19+P19+Q19+J19-AF19</f>
        <v>4151.5</v>
      </c>
      <c r="AH19" s="36"/>
      <c r="AI19" s="36" t="s">
        <v>443</v>
      </c>
      <c r="AJ19" s="36" t="s">
        <v>45</v>
      </c>
      <c r="AK19" s="36" t="s">
        <v>46</v>
      </c>
      <c r="AL19" s="36" t="s">
        <v>84</v>
      </c>
      <c r="AM19" s="36" t="s">
        <v>444</v>
      </c>
      <c r="AN19" s="34" t="s">
        <v>85</v>
      </c>
      <c r="AO19" s="39" t="s">
        <v>86</v>
      </c>
      <c r="AP19" s="36" t="s">
        <v>87</v>
      </c>
      <c r="AQ19" s="36" t="s">
        <v>47</v>
      </c>
    </row>
    <row r="20" spans="1:43" s="40" customFormat="1" ht="18.95" customHeight="1" x14ac:dyDescent="0.25">
      <c r="A20" s="33">
        <v>15</v>
      </c>
      <c r="B20" s="36" t="s">
        <v>445</v>
      </c>
      <c r="C20" s="36" t="s">
        <v>43</v>
      </c>
      <c r="D20" s="36" t="s">
        <v>446</v>
      </c>
      <c r="E20" s="36" t="s">
        <v>80</v>
      </c>
      <c r="F20" s="36" t="s">
        <v>89</v>
      </c>
      <c r="G20" s="37">
        <v>38298</v>
      </c>
      <c r="H20" s="37">
        <v>45322</v>
      </c>
      <c r="I20" s="36">
        <f t="shared" si="5"/>
        <v>7024</v>
      </c>
      <c r="J20" s="38">
        <f t="shared" si="6"/>
        <v>3512</v>
      </c>
      <c r="K20" s="43">
        <v>214</v>
      </c>
      <c r="L20" s="38">
        <f>K20*0.821</f>
        <v>175.69399999999999</v>
      </c>
      <c r="M20" s="38"/>
      <c r="N20" s="38"/>
      <c r="O20" s="45"/>
      <c r="P20" s="38"/>
      <c r="Q20" s="38">
        <f>P20+N20+L20</f>
        <v>175.69399999999999</v>
      </c>
      <c r="R20" s="36" t="s">
        <v>43</v>
      </c>
      <c r="S20" s="36">
        <v>600</v>
      </c>
      <c r="T20" s="33" t="s">
        <v>44</v>
      </c>
      <c r="U20" s="36"/>
      <c r="V20" s="36"/>
      <c r="W20" s="36"/>
      <c r="X20" s="36"/>
      <c r="Y20" s="36"/>
      <c r="Z20" s="36"/>
      <c r="AA20" s="33">
        <v>15</v>
      </c>
      <c r="AB20" s="36"/>
      <c r="AC20" s="36"/>
      <c r="AD20" s="36"/>
      <c r="AE20" s="36"/>
      <c r="AF20" s="36"/>
      <c r="AG20" s="38">
        <f>AD20+AC20+Z20+X20+V20+S20+P20+Q20+J20-AF20</f>
        <v>4287.6939999999995</v>
      </c>
      <c r="AH20" s="36"/>
      <c r="AI20" s="36" t="s">
        <v>443</v>
      </c>
      <c r="AJ20" s="36" t="s">
        <v>45</v>
      </c>
      <c r="AK20" s="36" t="s">
        <v>46</v>
      </c>
      <c r="AL20" s="36" t="s">
        <v>447</v>
      </c>
      <c r="AM20" s="36" t="s">
        <v>448</v>
      </c>
      <c r="AN20" s="34" t="s">
        <v>449</v>
      </c>
      <c r="AO20" s="39" t="s">
        <v>450</v>
      </c>
      <c r="AP20" s="36" t="s">
        <v>451</v>
      </c>
      <c r="AQ20" s="36" t="s">
        <v>47</v>
      </c>
    </row>
    <row r="21" spans="1:43" s="40" customFormat="1" ht="18.95" customHeight="1" x14ac:dyDescent="0.25">
      <c r="A21" s="33">
        <v>16</v>
      </c>
      <c r="B21" s="36" t="s">
        <v>452</v>
      </c>
      <c r="C21" s="36" t="s">
        <v>61</v>
      </c>
      <c r="D21" s="36" t="s">
        <v>453</v>
      </c>
      <c r="E21" s="36" t="s">
        <v>286</v>
      </c>
      <c r="F21" s="36" t="s">
        <v>288</v>
      </c>
      <c r="G21" s="37">
        <v>39065</v>
      </c>
      <c r="H21" s="37">
        <v>45322</v>
      </c>
      <c r="I21" s="36">
        <f t="shared" si="5"/>
        <v>6257</v>
      </c>
      <c r="J21" s="38">
        <f t="shared" si="6"/>
        <v>3128.5</v>
      </c>
      <c r="K21" s="43">
        <v>731</v>
      </c>
      <c r="L21" s="38">
        <f>SUM(K21*0.821)</f>
        <v>600.15099999999995</v>
      </c>
      <c r="M21" s="38"/>
      <c r="N21" s="38"/>
      <c r="O21" s="45"/>
      <c r="P21" s="38"/>
      <c r="Q21" s="38">
        <f>SUM(L21+N21+P21)</f>
        <v>600.15099999999995</v>
      </c>
      <c r="R21" s="36" t="s">
        <v>70</v>
      </c>
      <c r="S21" s="36">
        <v>350</v>
      </c>
      <c r="T21" s="33" t="s">
        <v>44</v>
      </c>
      <c r="U21" s="36"/>
      <c r="V21" s="36"/>
      <c r="W21" s="36"/>
      <c r="X21" s="36"/>
      <c r="Y21" s="36"/>
      <c r="Z21" s="36"/>
      <c r="AA21" s="33">
        <v>16</v>
      </c>
      <c r="AB21" s="36"/>
      <c r="AC21" s="36"/>
      <c r="AD21" s="36"/>
      <c r="AE21" s="36"/>
      <c r="AF21" s="36"/>
      <c r="AG21" s="38">
        <f>SUM(J21+Q21+S21+V21+X21+Z21+AC21+AD21-AF21)</f>
        <v>4078.6509999999998</v>
      </c>
      <c r="AH21" s="36"/>
      <c r="AI21" s="36" t="s">
        <v>65</v>
      </c>
      <c r="AJ21" s="36" t="s">
        <v>45</v>
      </c>
      <c r="AK21" s="36" t="s">
        <v>46</v>
      </c>
      <c r="AL21" s="36" t="s">
        <v>639</v>
      </c>
      <c r="AM21" s="36" t="s">
        <v>454</v>
      </c>
      <c r="AN21" s="34" t="s">
        <v>455</v>
      </c>
      <c r="AO21" s="39" t="s">
        <v>456</v>
      </c>
      <c r="AP21" s="36" t="s">
        <v>58</v>
      </c>
      <c r="AQ21" s="36"/>
    </row>
    <row r="22" spans="1:43" s="40" customFormat="1" ht="18.95" customHeight="1" x14ac:dyDescent="0.25">
      <c r="A22" s="33">
        <v>17</v>
      </c>
      <c r="B22" s="36" t="s">
        <v>457</v>
      </c>
      <c r="C22" s="36" t="s">
        <v>56</v>
      </c>
      <c r="D22" s="36" t="s">
        <v>458</v>
      </c>
      <c r="E22" s="36" t="s">
        <v>151</v>
      </c>
      <c r="F22" s="36" t="s">
        <v>182</v>
      </c>
      <c r="G22" s="37">
        <v>39458</v>
      </c>
      <c r="H22" s="37">
        <v>45322</v>
      </c>
      <c r="I22" s="36">
        <f t="shared" si="5"/>
        <v>5864</v>
      </c>
      <c r="J22" s="38">
        <f t="shared" si="6"/>
        <v>2932</v>
      </c>
      <c r="K22" s="43">
        <v>549</v>
      </c>
      <c r="L22" s="38">
        <f>SUM(K22*0.821)</f>
        <v>450.72899999999998</v>
      </c>
      <c r="M22" s="38"/>
      <c r="N22" s="38"/>
      <c r="O22" s="45"/>
      <c r="P22" s="38"/>
      <c r="Q22" s="38">
        <f>SUM(L22+N22+P22)</f>
        <v>450.72899999999998</v>
      </c>
      <c r="R22" s="36" t="s">
        <v>56</v>
      </c>
      <c r="S22" s="36">
        <v>200</v>
      </c>
      <c r="T22" s="33" t="s">
        <v>44</v>
      </c>
      <c r="U22" s="36"/>
      <c r="V22" s="36"/>
      <c r="W22" s="36"/>
      <c r="X22" s="36"/>
      <c r="Y22" s="36" t="s">
        <v>49</v>
      </c>
      <c r="Z22" s="36">
        <v>400</v>
      </c>
      <c r="AA22" s="33">
        <v>17</v>
      </c>
      <c r="AB22" s="36"/>
      <c r="AC22" s="36"/>
      <c r="AD22" s="36"/>
      <c r="AE22" s="36"/>
      <c r="AF22" s="36"/>
      <c r="AG22" s="38">
        <f>SUM(J22+Q22+S22+V22+X22+Z22+AC22+AD22-AF22)</f>
        <v>3982.7289999999998</v>
      </c>
      <c r="AH22" s="36"/>
      <c r="AI22" s="36" t="s">
        <v>417</v>
      </c>
      <c r="AJ22" s="36" t="s">
        <v>45</v>
      </c>
      <c r="AK22" s="36" t="s">
        <v>46</v>
      </c>
      <c r="AL22" s="36" t="s">
        <v>459</v>
      </c>
      <c r="AM22" s="36" t="s">
        <v>460</v>
      </c>
      <c r="AN22" s="34" t="s">
        <v>461</v>
      </c>
      <c r="AO22" s="39" t="s">
        <v>462</v>
      </c>
      <c r="AP22" s="36" t="s">
        <v>58</v>
      </c>
      <c r="AQ22" s="36" t="s">
        <v>47</v>
      </c>
    </row>
    <row r="23" spans="1:43" s="40" customFormat="1" ht="18.95" customHeight="1" x14ac:dyDescent="0.25">
      <c r="A23" s="33">
        <v>18</v>
      </c>
      <c r="B23" s="36" t="s">
        <v>71</v>
      </c>
      <c r="C23" s="36" t="s">
        <v>59</v>
      </c>
      <c r="D23" s="36" t="s">
        <v>463</v>
      </c>
      <c r="E23" s="36" t="s">
        <v>64</v>
      </c>
      <c r="F23" s="36" t="s">
        <v>66</v>
      </c>
      <c r="G23" s="37">
        <v>39318</v>
      </c>
      <c r="H23" s="37">
        <v>45322</v>
      </c>
      <c r="I23" s="36">
        <f t="shared" si="5"/>
        <v>6004</v>
      </c>
      <c r="J23" s="38">
        <f t="shared" si="6"/>
        <v>3002</v>
      </c>
      <c r="K23" s="43">
        <v>640</v>
      </c>
      <c r="L23" s="38">
        <f>SUM(K23*0.821)</f>
        <v>525.43999999999994</v>
      </c>
      <c r="M23" s="38"/>
      <c r="N23" s="38"/>
      <c r="O23" s="45"/>
      <c r="P23" s="38"/>
      <c r="Q23" s="38">
        <f>SUM(L23+N23+P23)</f>
        <v>525.43999999999994</v>
      </c>
      <c r="R23" s="36" t="s">
        <v>59</v>
      </c>
      <c r="S23" s="36">
        <v>250</v>
      </c>
      <c r="T23" s="33" t="s">
        <v>44</v>
      </c>
      <c r="U23" s="36"/>
      <c r="V23" s="36"/>
      <c r="W23" s="36"/>
      <c r="X23" s="36"/>
      <c r="Y23" s="36"/>
      <c r="Z23" s="36"/>
      <c r="AA23" s="33">
        <v>18</v>
      </c>
      <c r="AB23" s="36"/>
      <c r="AC23" s="36"/>
      <c r="AD23" s="36"/>
      <c r="AE23" s="36"/>
      <c r="AF23" s="36"/>
      <c r="AG23" s="38">
        <f>SUM(J23+Q23+S23+V23+X23+Z23+AC23+AD23-AF23)</f>
        <v>3777.44</v>
      </c>
      <c r="AH23" s="36"/>
      <c r="AI23" s="36" t="s">
        <v>65</v>
      </c>
      <c r="AJ23" s="36" t="s">
        <v>45</v>
      </c>
      <c r="AK23" s="36" t="s">
        <v>464</v>
      </c>
      <c r="AL23" s="36" t="s">
        <v>72</v>
      </c>
      <c r="AM23" s="36" t="s">
        <v>465</v>
      </c>
      <c r="AN23" s="34" t="s">
        <v>73</v>
      </c>
      <c r="AO23" s="39" t="s">
        <v>74</v>
      </c>
      <c r="AP23" s="36" t="s">
        <v>58</v>
      </c>
      <c r="AQ23" s="36" t="s">
        <v>47</v>
      </c>
    </row>
    <row r="24" spans="1:43" s="40" customFormat="1" ht="18.95" customHeight="1" x14ac:dyDescent="0.25">
      <c r="A24" s="33">
        <v>19</v>
      </c>
      <c r="B24" s="36" t="s">
        <v>195</v>
      </c>
      <c r="C24" s="36" t="s">
        <v>43</v>
      </c>
      <c r="D24" s="36" t="s">
        <v>196</v>
      </c>
      <c r="E24" s="36" t="s">
        <v>194</v>
      </c>
      <c r="F24" s="36" t="s">
        <v>197</v>
      </c>
      <c r="G24" s="37">
        <v>38984</v>
      </c>
      <c r="H24" s="37">
        <v>45322</v>
      </c>
      <c r="I24" s="36">
        <f t="shared" si="5"/>
        <v>6338</v>
      </c>
      <c r="J24" s="38">
        <f t="shared" si="6"/>
        <v>3169</v>
      </c>
      <c r="K24" s="43"/>
      <c r="L24" s="38"/>
      <c r="M24" s="38"/>
      <c r="N24" s="38"/>
      <c r="O24" s="45"/>
      <c r="P24" s="38"/>
      <c r="Q24" s="38"/>
      <c r="R24" s="36" t="s">
        <v>43</v>
      </c>
      <c r="S24" s="36">
        <v>600</v>
      </c>
      <c r="T24" s="33" t="s">
        <v>44</v>
      </c>
      <c r="U24" s="36"/>
      <c r="V24" s="36"/>
      <c r="W24" s="36"/>
      <c r="X24" s="36"/>
      <c r="Y24" s="36"/>
      <c r="Z24" s="36"/>
      <c r="AA24" s="33">
        <v>19</v>
      </c>
      <c r="AB24" s="36"/>
      <c r="AC24" s="36"/>
      <c r="AD24" s="36"/>
      <c r="AE24" s="36"/>
      <c r="AF24" s="36"/>
      <c r="AG24" s="38">
        <f>AD24+AC24+Z24+X24+V24+S24+P24+Q24+J24-AF24</f>
        <v>3769</v>
      </c>
      <c r="AH24" s="36"/>
      <c r="AI24" s="36" t="s">
        <v>65</v>
      </c>
      <c r="AJ24" s="36" t="s">
        <v>45</v>
      </c>
      <c r="AK24" s="36" t="s">
        <v>46</v>
      </c>
      <c r="AL24" s="36" t="s">
        <v>198</v>
      </c>
      <c r="AM24" s="36" t="s">
        <v>466</v>
      </c>
      <c r="AN24" s="34" t="s">
        <v>199</v>
      </c>
      <c r="AO24" s="39" t="s">
        <v>200</v>
      </c>
      <c r="AP24" s="36" t="s">
        <v>58</v>
      </c>
      <c r="AQ24" s="36"/>
    </row>
    <row r="25" spans="1:43" s="40" customFormat="1" ht="18.95" customHeight="1" x14ac:dyDescent="0.25">
      <c r="A25" s="33">
        <v>20</v>
      </c>
      <c r="B25" s="36" t="s">
        <v>322</v>
      </c>
      <c r="C25" s="36" t="s">
        <v>53</v>
      </c>
      <c r="D25" s="36" t="s">
        <v>323</v>
      </c>
      <c r="E25" s="36" t="s">
        <v>301</v>
      </c>
      <c r="F25" s="36" t="s">
        <v>324</v>
      </c>
      <c r="G25" s="37">
        <v>38896</v>
      </c>
      <c r="H25" s="37">
        <v>45322</v>
      </c>
      <c r="I25" s="36">
        <f t="shared" si="5"/>
        <v>6426</v>
      </c>
      <c r="J25" s="38">
        <f t="shared" si="6"/>
        <v>3213</v>
      </c>
      <c r="K25" s="43">
        <v>62</v>
      </c>
      <c r="L25" s="38">
        <f>SUM(K25*0.821)</f>
        <v>50.901999999999994</v>
      </c>
      <c r="M25" s="38">
        <v>189</v>
      </c>
      <c r="N25" s="38">
        <f>SUM(M25*0.2)</f>
        <v>37.800000000000004</v>
      </c>
      <c r="O25" s="45"/>
      <c r="P25" s="38"/>
      <c r="Q25" s="38">
        <f>SUM(L25+N25+P25)</f>
        <v>88.701999999999998</v>
      </c>
      <c r="R25" s="36" t="s">
        <v>125</v>
      </c>
      <c r="S25" s="36">
        <v>400</v>
      </c>
      <c r="T25" s="33" t="s">
        <v>44</v>
      </c>
      <c r="U25" s="36"/>
      <c r="V25" s="36"/>
      <c r="W25" s="36"/>
      <c r="X25" s="36"/>
      <c r="Y25" s="36"/>
      <c r="Z25" s="36"/>
      <c r="AA25" s="33">
        <v>20</v>
      </c>
      <c r="AB25" s="36"/>
      <c r="AC25" s="36"/>
      <c r="AD25" s="36"/>
      <c r="AE25" s="36"/>
      <c r="AF25" s="36"/>
      <c r="AG25" s="38">
        <f>SUM(J25+Q25+S25+V25+X25+Z25+AC25+AD25-AF25)</f>
        <v>3701.7020000000002</v>
      </c>
      <c r="AH25" s="36"/>
      <c r="AI25" s="36" t="s">
        <v>417</v>
      </c>
      <c r="AJ25" s="36" t="s">
        <v>45</v>
      </c>
      <c r="AK25" s="36" t="s">
        <v>46</v>
      </c>
      <c r="AL25" s="36" t="s">
        <v>325</v>
      </c>
      <c r="AM25" s="36" t="s">
        <v>467</v>
      </c>
      <c r="AN25" s="34" t="s">
        <v>326</v>
      </c>
      <c r="AO25" s="39" t="s">
        <v>327</v>
      </c>
      <c r="AP25" s="36" t="s">
        <v>58</v>
      </c>
      <c r="AQ25" s="36" t="s">
        <v>47</v>
      </c>
    </row>
    <row r="26" spans="1:43" s="40" customFormat="1" ht="18.95" customHeight="1" x14ac:dyDescent="0.25">
      <c r="A26" s="33">
        <v>21</v>
      </c>
      <c r="B26" s="36" t="s">
        <v>158</v>
      </c>
      <c r="C26" s="36" t="s">
        <v>41</v>
      </c>
      <c r="D26" s="36" t="s">
        <v>159</v>
      </c>
      <c r="E26" s="36" t="s">
        <v>151</v>
      </c>
      <c r="F26" s="36" t="s">
        <v>157</v>
      </c>
      <c r="G26" s="37">
        <v>39517</v>
      </c>
      <c r="H26" s="37">
        <v>45322</v>
      </c>
      <c r="I26" s="36">
        <f t="shared" si="5"/>
        <v>5805</v>
      </c>
      <c r="J26" s="38">
        <f t="shared" si="6"/>
        <v>2902.5</v>
      </c>
      <c r="K26" s="43">
        <v>138</v>
      </c>
      <c r="L26" s="38">
        <f>SUM(K26*0.821)</f>
        <v>113.29799999999999</v>
      </c>
      <c r="M26" s="38"/>
      <c r="N26" s="38"/>
      <c r="O26" s="45"/>
      <c r="P26" s="38"/>
      <c r="Q26" s="38">
        <f>SUM(L26+N26+P26)</f>
        <v>113.29799999999999</v>
      </c>
      <c r="R26" s="36" t="s">
        <v>43</v>
      </c>
      <c r="S26" s="36">
        <v>600</v>
      </c>
      <c r="T26" s="33" t="s">
        <v>44</v>
      </c>
      <c r="U26" s="36"/>
      <c r="V26" s="36"/>
      <c r="W26" s="36"/>
      <c r="X26" s="36"/>
      <c r="Y26" s="36"/>
      <c r="Z26" s="36"/>
      <c r="AA26" s="33">
        <v>21</v>
      </c>
      <c r="AB26" s="36"/>
      <c r="AC26" s="36"/>
      <c r="AD26" s="36"/>
      <c r="AE26" s="36"/>
      <c r="AF26" s="36"/>
      <c r="AG26" s="38">
        <f>SUM(J26+Q26+S26+V26+X26+Z26+AC26+AD26-AF26)</f>
        <v>3615.7979999999998</v>
      </c>
      <c r="AH26" s="36"/>
      <c r="AI26" s="36" t="s">
        <v>417</v>
      </c>
      <c r="AJ26" s="36" t="s">
        <v>45</v>
      </c>
      <c r="AK26" s="36" t="s">
        <v>46</v>
      </c>
      <c r="AL26" s="36" t="s">
        <v>160</v>
      </c>
      <c r="AM26" s="36" t="s">
        <v>468</v>
      </c>
      <c r="AN26" s="34" t="s">
        <v>161</v>
      </c>
      <c r="AO26" s="39" t="s">
        <v>162</v>
      </c>
      <c r="AP26" s="36" t="s">
        <v>58</v>
      </c>
      <c r="AQ26" s="36" t="s">
        <v>47</v>
      </c>
    </row>
    <row r="27" spans="1:43" s="40" customFormat="1" ht="18.95" customHeight="1" x14ac:dyDescent="0.25">
      <c r="A27" s="33">
        <v>22</v>
      </c>
      <c r="B27" s="36" t="s">
        <v>469</v>
      </c>
      <c r="C27" s="36" t="s">
        <v>59</v>
      </c>
      <c r="D27" s="36" t="s">
        <v>470</v>
      </c>
      <c r="E27" s="36" t="s">
        <v>286</v>
      </c>
      <c r="F27" s="36" t="s">
        <v>295</v>
      </c>
      <c r="G27" s="37">
        <v>39155</v>
      </c>
      <c r="H27" s="37">
        <v>45322</v>
      </c>
      <c r="I27" s="36">
        <f t="shared" si="5"/>
        <v>6167</v>
      </c>
      <c r="J27" s="38">
        <f t="shared" si="6"/>
        <v>3083.5</v>
      </c>
      <c r="K27" s="43"/>
      <c r="L27" s="38"/>
      <c r="M27" s="38">
        <v>405</v>
      </c>
      <c r="N27" s="38">
        <f>SUM(M27*0.2)</f>
        <v>81</v>
      </c>
      <c r="O27" s="45"/>
      <c r="P27" s="38"/>
      <c r="Q27" s="38">
        <f>SUM(L27+N27+P27)</f>
        <v>81</v>
      </c>
      <c r="R27" s="36" t="s">
        <v>59</v>
      </c>
      <c r="S27" s="36">
        <v>250</v>
      </c>
      <c r="T27" s="33" t="s">
        <v>44</v>
      </c>
      <c r="U27" s="36"/>
      <c r="V27" s="36"/>
      <c r="W27" s="36"/>
      <c r="X27" s="36"/>
      <c r="Y27" s="36" t="s">
        <v>50</v>
      </c>
      <c r="Z27" s="36">
        <v>200</v>
      </c>
      <c r="AA27" s="33">
        <v>22</v>
      </c>
      <c r="AB27" s="36"/>
      <c r="AC27" s="36"/>
      <c r="AD27" s="36"/>
      <c r="AE27" s="36"/>
      <c r="AF27" s="36"/>
      <c r="AG27" s="38">
        <f>SUM(J27+Q27+S27+V27+X27+Z27+AC27+AD27-AF27)</f>
        <v>3614.5</v>
      </c>
      <c r="AH27" s="36"/>
      <c r="AI27" s="36" t="s">
        <v>65</v>
      </c>
      <c r="AJ27" s="36" t="s">
        <v>45</v>
      </c>
      <c r="AK27" s="36" t="s">
        <v>47</v>
      </c>
      <c r="AL27" s="36" t="s">
        <v>640</v>
      </c>
      <c r="AM27" s="36" t="s">
        <v>471</v>
      </c>
      <c r="AN27" s="34" t="s">
        <v>472</v>
      </c>
      <c r="AO27" s="39">
        <v>198825502462</v>
      </c>
      <c r="AP27" s="36" t="s">
        <v>58</v>
      </c>
      <c r="AQ27" s="36"/>
    </row>
    <row r="28" spans="1:43" s="40" customFormat="1" ht="18.95" customHeight="1" x14ac:dyDescent="0.25">
      <c r="A28" s="33">
        <v>23</v>
      </c>
      <c r="B28" s="36" t="s">
        <v>473</v>
      </c>
      <c r="C28" s="36" t="s">
        <v>61</v>
      </c>
      <c r="D28" s="36" t="s">
        <v>474</v>
      </c>
      <c r="E28" s="36" t="s">
        <v>194</v>
      </c>
      <c r="F28" s="36" t="s">
        <v>213</v>
      </c>
      <c r="G28" s="37">
        <v>37505</v>
      </c>
      <c r="H28" s="37">
        <v>41331</v>
      </c>
      <c r="I28" s="36">
        <f t="shared" si="5"/>
        <v>3826</v>
      </c>
      <c r="J28" s="38">
        <f t="shared" si="6"/>
        <v>1913</v>
      </c>
      <c r="K28" s="43">
        <v>1405</v>
      </c>
      <c r="L28" s="38">
        <f>K28*0.821</f>
        <v>1153.5049999999999</v>
      </c>
      <c r="M28" s="38"/>
      <c r="N28" s="38"/>
      <c r="O28" s="45"/>
      <c r="P28" s="38"/>
      <c r="Q28" s="38">
        <f>P28+N28+L28</f>
        <v>1153.5049999999999</v>
      </c>
      <c r="R28" s="36" t="s">
        <v>61</v>
      </c>
      <c r="S28" s="36">
        <v>350</v>
      </c>
      <c r="T28" s="33" t="s">
        <v>62</v>
      </c>
      <c r="U28" s="36">
        <v>0.65</v>
      </c>
      <c r="V28" s="36">
        <v>650</v>
      </c>
      <c r="W28" s="36"/>
      <c r="X28" s="36"/>
      <c r="Y28" s="36"/>
      <c r="Z28" s="36"/>
      <c r="AA28" s="33">
        <v>23</v>
      </c>
      <c r="AB28" s="36"/>
      <c r="AC28" s="36"/>
      <c r="AD28" s="36"/>
      <c r="AE28" s="36">
        <v>253</v>
      </c>
      <c r="AF28" s="36">
        <v>522</v>
      </c>
      <c r="AG28" s="38">
        <f>AD28+AC28+Z28+X28+V28+S28+P28+Q28+J28-AF28</f>
        <v>3544.5050000000001</v>
      </c>
      <c r="AH28" s="36"/>
      <c r="AI28" s="36" t="s">
        <v>443</v>
      </c>
      <c r="AJ28" s="36" t="s">
        <v>45</v>
      </c>
      <c r="AK28" s="36" t="s">
        <v>46</v>
      </c>
      <c r="AL28" s="36" t="s">
        <v>475</v>
      </c>
      <c r="AM28" s="36" t="s">
        <v>476</v>
      </c>
      <c r="AN28" s="34" t="s">
        <v>477</v>
      </c>
      <c r="AO28" s="39" t="s">
        <v>478</v>
      </c>
      <c r="AP28" s="36" t="s">
        <v>58</v>
      </c>
      <c r="AQ28" s="36"/>
    </row>
    <row r="29" spans="1:43" s="40" customFormat="1" ht="18.95" customHeight="1" x14ac:dyDescent="0.25">
      <c r="A29" s="33">
        <v>24</v>
      </c>
      <c r="B29" s="36" t="s">
        <v>246</v>
      </c>
      <c r="C29" s="36" t="s">
        <v>43</v>
      </c>
      <c r="D29" s="36" t="s">
        <v>247</v>
      </c>
      <c r="E29" s="36" t="s">
        <v>244</v>
      </c>
      <c r="F29" s="36" t="s">
        <v>245</v>
      </c>
      <c r="G29" s="37">
        <v>39643</v>
      </c>
      <c r="H29" s="37">
        <v>45322</v>
      </c>
      <c r="I29" s="36">
        <f t="shared" si="5"/>
        <v>5679</v>
      </c>
      <c r="J29" s="38">
        <f t="shared" si="6"/>
        <v>2839.5</v>
      </c>
      <c r="K29" s="43"/>
      <c r="L29" s="38"/>
      <c r="M29" s="38"/>
      <c r="N29" s="38"/>
      <c r="O29" s="45"/>
      <c r="P29" s="38"/>
      <c r="Q29" s="38"/>
      <c r="R29" s="36" t="s">
        <v>41</v>
      </c>
      <c r="S29" s="36">
        <v>600</v>
      </c>
      <c r="T29" s="33" t="s">
        <v>44</v>
      </c>
      <c r="U29" s="36"/>
      <c r="V29" s="36"/>
      <c r="W29" s="36"/>
      <c r="X29" s="36"/>
      <c r="Y29" s="36"/>
      <c r="Z29" s="36"/>
      <c r="AA29" s="33">
        <v>24</v>
      </c>
      <c r="AB29" s="36"/>
      <c r="AC29" s="36"/>
      <c r="AD29" s="36"/>
      <c r="AE29" s="36"/>
      <c r="AF29" s="36"/>
      <c r="AG29" s="38">
        <f>SUM(J29+Q29+S29+V29+X29+Z29+AC29+AD29-AF29)</f>
        <v>3439.5</v>
      </c>
      <c r="AH29" s="36"/>
      <c r="AI29" s="36" t="s">
        <v>417</v>
      </c>
      <c r="AJ29" s="36" t="s">
        <v>45</v>
      </c>
      <c r="AK29" s="36" t="s">
        <v>47</v>
      </c>
      <c r="AL29" s="36" t="s">
        <v>479</v>
      </c>
      <c r="AM29" s="36" t="s">
        <v>480</v>
      </c>
      <c r="AN29" s="34" t="s">
        <v>248</v>
      </c>
      <c r="AO29" s="39">
        <v>198815302697</v>
      </c>
      <c r="AP29" s="36" t="s">
        <v>69</v>
      </c>
      <c r="AQ29" s="36" t="s">
        <v>47</v>
      </c>
    </row>
    <row r="30" spans="1:43" s="40" customFormat="1" ht="18.95" customHeight="1" x14ac:dyDescent="0.25">
      <c r="A30" s="33">
        <v>25</v>
      </c>
      <c r="B30" s="36" t="s">
        <v>249</v>
      </c>
      <c r="C30" s="36" t="s">
        <v>41</v>
      </c>
      <c r="D30" s="36" t="s">
        <v>250</v>
      </c>
      <c r="E30" s="36" t="s">
        <v>244</v>
      </c>
      <c r="F30" s="36" t="s">
        <v>245</v>
      </c>
      <c r="G30" s="37">
        <v>39696</v>
      </c>
      <c r="H30" s="37">
        <v>45322</v>
      </c>
      <c r="I30" s="36">
        <f t="shared" si="5"/>
        <v>5626</v>
      </c>
      <c r="J30" s="38">
        <f t="shared" si="6"/>
        <v>2813</v>
      </c>
      <c r="K30" s="43"/>
      <c r="L30" s="38"/>
      <c r="M30" s="38"/>
      <c r="N30" s="38"/>
      <c r="O30" s="45"/>
      <c r="P30" s="38"/>
      <c r="Q30" s="38"/>
      <c r="R30" s="36" t="s">
        <v>41</v>
      </c>
      <c r="S30" s="36">
        <v>600</v>
      </c>
      <c r="T30" s="33" t="s">
        <v>44</v>
      </c>
      <c r="U30" s="36"/>
      <c r="V30" s="36"/>
      <c r="W30" s="36"/>
      <c r="X30" s="36"/>
      <c r="Y30" s="36"/>
      <c r="Z30" s="36"/>
      <c r="AA30" s="33">
        <v>25</v>
      </c>
      <c r="AB30" s="36"/>
      <c r="AC30" s="36"/>
      <c r="AD30" s="36"/>
      <c r="AE30" s="36"/>
      <c r="AF30" s="36"/>
      <c r="AG30" s="38">
        <f>SUM(J30+Q30+S30+V30+X30+Z30+AC30+AD30-AF30)</f>
        <v>3413</v>
      </c>
      <c r="AH30" s="36"/>
      <c r="AI30" s="36" t="s">
        <v>417</v>
      </c>
      <c r="AJ30" s="36" t="s">
        <v>45</v>
      </c>
      <c r="AK30" s="36" t="s">
        <v>47</v>
      </c>
      <c r="AL30" s="36" t="s">
        <v>251</v>
      </c>
      <c r="AM30" s="36" t="s">
        <v>481</v>
      </c>
      <c r="AN30" s="34" t="s">
        <v>252</v>
      </c>
      <c r="AO30" s="39" t="s">
        <v>253</v>
      </c>
      <c r="AP30" s="36" t="s">
        <v>58</v>
      </c>
      <c r="AQ30" s="36" t="s">
        <v>47</v>
      </c>
    </row>
    <row r="31" spans="1:43" s="40" customFormat="1" ht="18.95" customHeight="1" x14ac:dyDescent="0.25">
      <c r="A31" s="33">
        <v>26</v>
      </c>
      <c r="B31" s="36" t="s">
        <v>99</v>
      </c>
      <c r="C31" s="36" t="s">
        <v>92</v>
      </c>
      <c r="D31" s="36" t="s">
        <v>100</v>
      </c>
      <c r="E31" s="36" t="s">
        <v>80</v>
      </c>
      <c r="F31" s="36" t="s">
        <v>88</v>
      </c>
      <c r="G31" s="37">
        <v>39132</v>
      </c>
      <c r="H31" s="37">
        <v>45322</v>
      </c>
      <c r="I31" s="36">
        <f t="shared" si="5"/>
        <v>6190</v>
      </c>
      <c r="J31" s="38">
        <f t="shared" si="6"/>
        <v>3095</v>
      </c>
      <c r="K31" s="43">
        <v>817</v>
      </c>
      <c r="L31" s="38">
        <f>K31*0.821</f>
        <v>670.75699999999995</v>
      </c>
      <c r="M31" s="38"/>
      <c r="N31" s="38"/>
      <c r="O31" s="45"/>
      <c r="P31" s="38"/>
      <c r="Q31" s="38">
        <f>P31+N31+L31</f>
        <v>670.75699999999995</v>
      </c>
      <c r="R31" s="36" t="s">
        <v>57</v>
      </c>
      <c r="S31" s="36">
        <v>150</v>
      </c>
      <c r="T31" s="33" t="s">
        <v>44</v>
      </c>
      <c r="U31" s="36"/>
      <c r="V31" s="36"/>
      <c r="W31" s="36"/>
      <c r="X31" s="36"/>
      <c r="Y31" s="36"/>
      <c r="Z31" s="36"/>
      <c r="AA31" s="33">
        <v>26</v>
      </c>
      <c r="AB31" s="36"/>
      <c r="AC31" s="36"/>
      <c r="AD31" s="36"/>
      <c r="AE31" s="36">
        <v>248</v>
      </c>
      <c r="AF31" s="36">
        <v>517</v>
      </c>
      <c r="AG31" s="38">
        <f>AD31+AC31+Z31+X31+V31+S31+P31+Q31+J31-AF31</f>
        <v>3398.7570000000001</v>
      </c>
      <c r="AH31" s="36"/>
      <c r="AI31" s="36" t="s">
        <v>443</v>
      </c>
      <c r="AJ31" s="36" t="s">
        <v>45</v>
      </c>
      <c r="AK31" s="36" t="s">
        <v>47</v>
      </c>
      <c r="AL31" s="36" t="s">
        <v>101</v>
      </c>
      <c r="AM31" s="36" t="s">
        <v>482</v>
      </c>
      <c r="AN31" s="34" t="s">
        <v>102</v>
      </c>
      <c r="AO31" s="39" t="s">
        <v>103</v>
      </c>
      <c r="AP31" s="36" t="s">
        <v>58</v>
      </c>
      <c r="AQ31" s="36" t="s">
        <v>47</v>
      </c>
    </row>
    <row r="32" spans="1:43" s="40" customFormat="1" ht="18.95" customHeight="1" x14ac:dyDescent="0.25">
      <c r="A32" s="33">
        <v>27</v>
      </c>
      <c r="B32" s="36" t="s">
        <v>164</v>
      </c>
      <c r="C32" s="36" t="s">
        <v>41</v>
      </c>
      <c r="D32" s="36" t="s">
        <v>165</v>
      </c>
      <c r="E32" s="36" t="s">
        <v>151</v>
      </c>
      <c r="F32" s="36" t="s">
        <v>166</v>
      </c>
      <c r="G32" s="37">
        <v>40368</v>
      </c>
      <c r="H32" s="37">
        <v>45322</v>
      </c>
      <c r="I32" s="36">
        <f t="shared" si="5"/>
        <v>4954</v>
      </c>
      <c r="J32" s="38">
        <f t="shared" si="6"/>
        <v>2477</v>
      </c>
      <c r="K32" s="43"/>
      <c r="L32" s="38"/>
      <c r="M32" s="38"/>
      <c r="N32" s="38"/>
      <c r="O32" s="45"/>
      <c r="P32" s="38"/>
      <c r="Q32" s="38"/>
      <c r="R32" s="36" t="s">
        <v>43</v>
      </c>
      <c r="S32" s="36">
        <v>600</v>
      </c>
      <c r="T32" s="33" t="s">
        <v>44</v>
      </c>
      <c r="U32" s="36"/>
      <c r="V32" s="36"/>
      <c r="W32" s="36"/>
      <c r="X32" s="36"/>
      <c r="Y32" s="36"/>
      <c r="Z32" s="36"/>
      <c r="AA32" s="33">
        <v>27</v>
      </c>
      <c r="AB32" s="36"/>
      <c r="AC32" s="36"/>
      <c r="AD32" s="36">
        <v>250</v>
      </c>
      <c r="AE32" s="36"/>
      <c r="AF32" s="36"/>
      <c r="AG32" s="38">
        <f t="shared" ref="AG32:AG37" si="7">SUM(J32+Q32+S32+V32+X32+Z32+AC32+AD32-AF32)</f>
        <v>3327</v>
      </c>
      <c r="AH32" s="36"/>
      <c r="AI32" s="36" t="s">
        <v>417</v>
      </c>
      <c r="AJ32" s="36" t="s">
        <v>45</v>
      </c>
      <c r="AK32" s="36" t="s">
        <v>46</v>
      </c>
      <c r="AL32" s="36" t="s">
        <v>167</v>
      </c>
      <c r="AM32" s="36" t="s">
        <v>483</v>
      </c>
      <c r="AN32" s="34" t="s">
        <v>168</v>
      </c>
      <c r="AO32" s="39" t="s">
        <v>169</v>
      </c>
      <c r="AP32" s="36" t="s">
        <v>58</v>
      </c>
      <c r="AQ32" s="36" t="s">
        <v>47</v>
      </c>
    </row>
    <row r="33" spans="1:43" s="40" customFormat="1" ht="18.95" customHeight="1" x14ac:dyDescent="0.25">
      <c r="A33" s="33">
        <v>28</v>
      </c>
      <c r="B33" s="36" t="s">
        <v>290</v>
      </c>
      <c r="C33" s="36" t="s">
        <v>41</v>
      </c>
      <c r="D33" s="36" t="s">
        <v>291</v>
      </c>
      <c r="E33" s="36" t="s">
        <v>286</v>
      </c>
      <c r="F33" s="36" t="s">
        <v>292</v>
      </c>
      <c r="G33" s="37">
        <v>40001</v>
      </c>
      <c r="H33" s="37">
        <v>45322</v>
      </c>
      <c r="I33" s="36">
        <f t="shared" si="5"/>
        <v>5321</v>
      </c>
      <c r="J33" s="38">
        <f t="shared" si="6"/>
        <v>2660.5</v>
      </c>
      <c r="K33" s="43"/>
      <c r="L33" s="38"/>
      <c r="M33" s="38"/>
      <c r="N33" s="38"/>
      <c r="O33" s="45"/>
      <c r="P33" s="38"/>
      <c r="Q33" s="38"/>
      <c r="R33" s="36" t="s">
        <v>43</v>
      </c>
      <c r="S33" s="36">
        <v>600</v>
      </c>
      <c r="T33" s="33" t="s">
        <v>44</v>
      </c>
      <c r="U33" s="36"/>
      <c r="V33" s="36"/>
      <c r="W33" s="36"/>
      <c r="X33" s="36"/>
      <c r="Y33" s="36"/>
      <c r="Z33" s="36"/>
      <c r="AA33" s="33">
        <v>28</v>
      </c>
      <c r="AB33" s="36"/>
      <c r="AC33" s="36"/>
      <c r="AD33" s="36"/>
      <c r="AE33" s="36"/>
      <c r="AF33" s="36"/>
      <c r="AG33" s="38">
        <f t="shared" si="7"/>
        <v>3260.5</v>
      </c>
      <c r="AH33" s="36"/>
      <c r="AI33" s="36" t="s">
        <v>65</v>
      </c>
      <c r="AJ33" s="36" t="s">
        <v>45</v>
      </c>
      <c r="AK33" s="36" t="s">
        <v>46</v>
      </c>
      <c r="AL33" s="36" t="s">
        <v>484</v>
      </c>
      <c r="AM33" s="36" t="s">
        <v>485</v>
      </c>
      <c r="AN33" s="34" t="s">
        <v>293</v>
      </c>
      <c r="AO33" s="39" t="s">
        <v>294</v>
      </c>
      <c r="AP33" s="36" t="s">
        <v>58</v>
      </c>
      <c r="AQ33" s="36"/>
    </row>
    <row r="34" spans="1:43" s="40" customFormat="1" ht="18.95" customHeight="1" x14ac:dyDescent="0.25">
      <c r="A34" s="33">
        <v>29</v>
      </c>
      <c r="B34" s="36" t="s">
        <v>486</v>
      </c>
      <c r="C34" s="36" t="s">
        <v>56</v>
      </c>
      <c r="D34" s="36" t="s">
        <v>487</v>
      </c>
      <c r="E34" s="36" t="s">
        <v>400</v>
      </c>
      <c r="F34" s="36" t="s">
        <v>401</v>
      </c>
      <c r="G34" s="37">
        <v>39212</v>
      </c>
      <c r="H34" s="37">
        <v>45322</v>
      </c>
      <c r="I34" s="36">
        <f t="shared" si="5"/>
        <v>6110</v>
      </c>
      <c r="J34" s="38">
        <f t="shared" si="6"/>
        <v>3055</v>
      </c>
      <c r="K34" s="43"/>
      <c r="L34" s="38"/>
      <c r="M34" s="38"/>
      <c r="N34" s="38"/>
      <c r="O34" s="45"/>
      <c r="P34" s="38"/>
      <c r="Q34" s="38"/>
      <c r="R34" s="36" t="s">
        <v>56</v>
      </c>
      <c r="S34" s="36">
        <v>200</v>
      </c>
      <c r="T34" s="33" t="s">
        <v>44</v>
      </c>
      <c r="U34" s="36"/>
      <c r="V34" s="36"/>
      <c r="W34" s="36"/>
      <c r="X34" s="36"/>
      <c r="Y34" s="36"/>
      <c r="Z34" s="36"/>
      <c r="AA34" s="33">
        <v>29</v>
      </c>
      <c r="AB34" s="36"/>
      <c r="AC34" s="36"/>
      <c r="AD34" s="36"/>
      <c r="AE34" s="36"/>
      <c r="AF34" s="36"/>
      <c r="AG34" s="38">
        <f t="shared" si="7"/>
        <v>3255</v>
      </c>
      <c r="AH34" s="36"/>
      <c r="AI34" s="36" t="s">
        <v>417</v>
      </c>
      <c r="AJ34" s="36" t="s">
        <v>45</v>
      </c>
      <c r="AK34" s="36" t="s">
        <v>46</v>
      </c>
      <c r="AL34" s="36" t="s">
        <v>488</v>
      </c>
      <c r="AM34" s="36" t="s">
        <v>489</v>
      </c>
      <c r="AN34" s="34" t="s">
        <v>490</v>
      </c>
      <c r="AO34" s="39" t="s">
        <v>491</v>
      </c>
      <c r="AP34" s="36" t="s">
        <v>114</v>
      </c>
      <c r="AQ34" s="36" t="s">
        <v>47</v>
      </c>
    </row>
    <row r="35" spans="1:43" s="40" customFormat="1" ht="18.95" customHeight="1" x14ac:dyDescent="0.25">
      <c r="A35" s="33">
        <v>30</v>
      </c>
      <c r="B35" s="36" t="s">
        <v>492</v>
      </c>
      <c r="C35" s="36" t="s">
        <v>57</v>
      </c>
      <c r="D35" s="36" t="s">
        <v>493</v>
      </c>
      <c r="E35" s="36" t="s">
        <v>408</v>
      </c>
      <c r="F35" s="36" t="s">
        <v>409</v>
      </c>
      <c r="G35" s="37">
        <v>39722</v>
      </c>
      <c r="H35" s="37">
        <v>45322</v>
      </c>
      <c r="I35" s="36">
        <f t="shared" si="5"/>
        <v>5600</v>
      </c>
      <c r="J35" s="38">
        <f t="shared" si="6"/>
        <v>2800</v>
      </c>
      <c r="K35" s="43">
        <v>334</v>
      </c>
      <c r="L35" s="38">
        <f>SUM(K35*0.821)</f>
        <v>274.214</v>
      </c>
      <c r="M35" s="38"/>
      <c r="N35" s="38"/>
      <c r="O35" s="45"/>
      <c r="P35" s="38"/>
      <c r="Q35" s="38">
        <f>SUM(L35+N35+P35)</f>
        <v>274.214</v>
      </c>
      <c r="R35" s="36" t="s">
        <v>57</v>
      </c>
      <c r="S35" s="36">
        <v>150</v>
      </c>
      <c r="T35" s="33"/>
      <c r="U35" s="36"/>
      <c r="V35" s="36"/>
      <c r="W35" s="36"/>
      <c r="X35" s="36"/>
      <c r="Y35" s="36"/>
      <c r="Z35" s="36"/>
      <c r="AA35" s="33">
        <v>30</v>
      </c>
      <c r="AB35" s="36"/>
      <c r="AC35" s="36"/>
      <c r="AD35" s="36"/>
      <c r="AE35" s="36"/>
      <c r="AF35" s="36"/>
      <c r="AG35" s="38">
        <f t="shared" si="7"/>
        <v>3224.2139999999999</v>
      </c>
      <c r="AH35" s="36"/>
      <c r="AI35" s="36" t="s">
        <v>443</v>
      </c>
      <c r="AJ35" s="36" t="s">
        <v>45</v>
      </c>
      <c r="AK35" s="36" t="s">
        <v>46</v>
      </c>
      <c r="AL35" s="36" t="s">
        <v>641</v>
      </c>
      <c r="AM35" s="36" t="s">
        <v>494</v>
      </c>
      <c r="AN35" s="34">
        <v>781753716</v>
      </c>
      <c r="AO35" s="39" t="s">
        <v>495</v>
      </c>
      <c r="AP35" s="36" t="s">
        <v>58</v>
      </c>
      <c r="AQ35" s="36" t="s">
        <v>47</v>
      </c>
    </row>
    <row r="36" spans="1:43" s="40" customFormat="1" ht="18.95" customHeight="1" x14ac:dyDescent="0.25">
      <c r="A36" s="33">
        <v>31</v>
      </c>
      <c r="B36" s="36" t="s">
        <v>314</v>
      </c>
      <c r="C36" s="36" t="s">
        <v>70</v>
      </c>
      <c r="D36" s="36" t="s">
        <v>496</v>
      </c>
      <c r="E36" s="36" t="s">
        <v>301</v>
      </c>
      <c r="F36" s="36" t="s">
        <v>303</v>
      </c>
      <c r="G36" s="37">
        <v>39637</v>
      </c>
      <c r="H36" s="37">
        <v>45322</v>
      </c>
      <c r="I36" s="36">
        <f t="shared" si="5"/>
        <v>5685</v>
      </c>
      <c r="J36" s="38">
        <f t="shared" si="6"/>
        <v>2842.5</v>
      </c>
      <c r="K36" s="43">
        <v>30</v>
      </c>
      <c r="L36" s="38">
        <f>SUM(K36*0.821)</f>
        <v>24.63</v>
      </c>
      <c r="M36" s="38"/>
      <c r="N36" s="38"/>
      <c r="O36" s="45"/>
      <c r="P36" s="38"/>
      <c r="Q36" s="38">
        <f>SUM(L36+N36+P36)</f>
        <v>24.63</v>
      </c>
      <c r="R36" s="36" t="s">
        <v>61</v>
      </c>
      <c r="S36" s="36">
        <v>350</v>
      </c>
      <c r="T36" s="33" t="s">
        <v>44</v>
      </c>
      <c r="U36" s="36"/>
      <c r="V36" s="36"/>
      <c r="W36" s="36"/>
      <c r="X36" s="36"/>
      <c r="Y36" s="36"/>
      <c r="Z36" s="36"/>
      <c r="AA36" s="33">
        <v>31</v>
      </c>
      <c r="AB36" s="36"/>
      <c r="AC36" s="36"/>
      <c r="AD36" s="36"/>
      <c r="AE36" s="36"/>
      <c r="AF36" s="36"/>
      <c r="AG36" s="38">
        <f t="shared" si="7"/>
        <v>3217.13</v>
      </c>
      <c r="AH36" s="36"/>
      <c r="AI36" s="36" t="s">
        <v>417</v>
      </c>
      <c r="AJ36" s="36" t="s">
        <v>45</v>
      </c>
      <c r="AK36" s="36" t="s">
        <v>46</v>
      </c>
      <c r="AL36" s="36" t="s">
        <v>315</v>
      </c>
      <c r="AM36" s="36" t="s">
        <v>497</v>
      </c>
      <c r="AN36" s="34" t="s">
        <v>316</v>
      </c>
      <c r="AO36" s="39" t="s">
        <v>317</v>
      </c>
      <c r="AP36" s="36" t="s">
        <v>58</v>
      </c>
      <c r="AQ36" s="36" t="s">
        <v>47</v>
      </c>
    </row>
    <row r="37" spans="1:43" s="40" customFormat="1" ht="18.95" customHeight="1" x14ac:dyDescent="0.25">
      <c r="A37" s="33">
        <v>32</v>
      </c>
      <c r="B37" s="36" t="s">
        <v>367</v>
      </c>
      <c r="C37" s="36" t="s">
        <v>54</v>
      </c>
      <c r="D37" s="36" t="s">
        <v>498</v>
      </c>
      <c r="E37" s="36" t="s">
        <v>361</v>
      </c>
      <c r="F37" s="36" t="s">
        <v>362</v>
      </c>
      <c r="G37" s="37">
        <v>39994</v>
      </c>
      <c r="H37" s="37">
        <v>45322</v>
      </c>
      <c r="I37" s="36">
        <f t="shared" si="5"/>
        <v>5328</v>
      </c>
      <c r="J37" s="38">
        <f t="shared" si="6"/>
        <v>2664</v>
      </c>
      <c r="K37" s="43"/>
      <c r="L37" s="38"/>
      <c r="M37" s="38"/>
      <c r="N37" s="38"/>
      <c r="O37" s="45"/>
      <c r="P37" s="38"/>
      <c r="Q37" s="38"/>
      <c r="R37" s="36" t="s">
        <v>54</v>
      </c>
      <c r="S37" s="36">
        <v>300</v>
      </c>
      <c r="T37" s="33" t="s">
        <v>44</v>
      </c>
      <c r="U37" s="36"/>
      <c r="V37" s="36"/>
      <c r="W37" s="36"/>
      <c r="X37" s="36"/>
      <c r="Y37" s="36"/>
      <c r="Z37" s="36"/>
      <c r="AA37" s="33">
        <v>32</v>
      </c>
      <c r="AB37" s="36"/>
      <c r="AC37" s="36"/>
      <c r="AD37" s="36">
        <v>250</v>
      </c>
      <c r="AE37" s="36"/>
      <c r="AF37" s="36"/>
      <c r="AG37" s="38">
        <f t="shared" si="7"/>
        <v>3214</v>
      </c>
      <c r="AH37" s="36"/>
      <c r="AI37" s="36" t="s">
        <v>443</v>
      </c>
      <c r="AJ37" s="36" t="s">
        <v>45</v>
      </c>
      <c r="AK37" s="36" t="s">
        <v>46</v>
      </c>
      <c r="AL37" s="36" t="s">
        <v>368</v>
      </c>
      <c r="AM37" s="36" t="s">
        <v>499</v>
      </c>
      <c r="AN37" s="34" t="s">
        <v>369</v>
      </c>
      <c r="AO37" s="39" t="s">
        <v>370</v>
      </c>
      <c r="AP37" s="36" t="s">
        <v>58</v>
      </c>
      <c r="AQ37" s="36" t="s">
        <v>47</v>
      </c>
    </row>
    <row r="38" spans="1:43" s="40" customFormat="1" ht="18.95" customHeight="1" x14ac:dyDescent="0.25">
      <c r="A38" s="33">
        <v>33</v>
      </c>
      <c r="B38" s="36" t="s">
        <v>269</v>
      </c>
      <c r="C38" s="36" t="s">
        <v>56</v>
      </c>
      <c r="D38" s="36" t="s">
        <v>270</v>
      </c>
      <c r="E38" s="36" t="s">
        <v>255</v>
      </c>
      <c r="F38" s="36" t="s">
        <v>268</v>
      </c>
      <c r="G38" s="37">
        <v>39431</v>
      </c>
      <c r="H38" s="37">
        <v>45322</v>
      </c>
      <c r="I38" s="36">
        <f t="shared" si="5"/>
        <v>5891</v>
      </c>
      <c r="J38" s="38">
        <f t="shared" si="6"/>
        <v>2945.5</v>
      </c>
      <c r="K38" s="43">
        <v>61</v>
      </c>
      <c r="L38" s="38">
        <f>K38*0.821</f>
        <v>50.080999999999996</v>
      </c>
      <c r="M38" s="38"/>
      <c r="N38" s="38"/>
      <c r="O38" s="45"/>
      <c r="P38" s="38"/>
      <c r="Q38" s="38">
        <f>P38+N38+L38</f>
        <v>50.080999999999996</v>
      </c>
      <c r="R38" s="36" t="s">
        <v>56</v>
      </c>
      <c r="S38" s="36">
        <v>200</v>
      </c>
      <c r="T38" s="33" t="s">
        <v>44</v>
      </c>
      <c r="U38" s="36"/>
      <c r="V38" s="36"/>
      <c r="W38" s="36"/>
      <c r="X38" s="36"/>
      <c r="Y38" s="36"/>
      <c r="Z38" s="36"/>
      <c r="AA38" s="33">
        <v>33</v>
      </c>
      <c r="AB38" s="36"/>
      <c r="AC38" s="36"/>
      <c r="AD38" s="36"/>
      <c r="AE38" s="36"/>
      <c r="AF38" s="36"/>
      <c r="AG38" s="38">
        <f>AD38+AC38+Z38+X38+V38+S38+P38+Q38+J38-AF38</f>
        <v>3195.5810000000001</v>
      </c>
      <c r="AH38" s="36"/>
      <c r="AI38" s="36" t="s">
        <v>65</v>
      </c>
      <c r="AJ38" s="36" t="s">
        <v>45</v>
      </c>
      <c r="AK38" s="36" t="s">
        <v>46</v>
      </c>
      <c r="AL38" s="36" t="s">
        <v>271</v>
      </c>
      <c r="AM38" s="36" t="s">
        <v>500</v>
      </c>
      <c r="AN38" s="34" t="s">
        <v>272</v>
      </c>
      <c r="AO38" s="39" t="s">
        <v>273</v>
      </c>
      <c r="AP38" s="36" t="s">
        <v>91</v>
      </c>
      <c r="AQ38" s="36" t="s">
        <v>47</v>
      </c>
    </row>
    <row r="39" spans="1:43" s="40" customFormat="1" ht="18.95" customHeight="1" x14ac:dyDescent="0.25">
      <c r="A39" s="33">
        <v>34</v>
      </c>
      <c r="B39" s="36" t="s">
        <v>501</v>
      </c>
      <c r="C39" s="36" t="s">
        <v>56</v>
      </c>
      <c r="D39" s="36" t="s">
        <v>502</v>
      </c>
      <c r="E39" s="36" t="s">
        <v>115</v>
      </c>
      <c r="F39" s="36" t="s">
        <v>120</v>
      </c>
      <c r="G39" s="37">
        <v>39391</v>
      </c>
      <c r="H39" s="37">
        <v>45322</v>
      </c>
      <c r="I39" s="36">
        <f t="shared" si="5"/>
        <v>5931</v>
      </c>
      <c r="J39" s="38">
        <f t="shared" si="6"/>
        <v>2965.5</v>
      </c>
      <c r="K39" s="43"/>
      <c r="L39" s="38"/>
      <c r="M39" s="38"/>
      <c r="N39" s="38"/>
      <c r="O39" s="45"/>
      <c r="P39" s="38"/>
      <c r="Q39" s="38"/>
      <c r="R39" s="36" t="s">
        <v>56</v>
      </c>
      <c r="S39" s="36">
        <v>200</v>
      </c>
      <c r="T39" s="33" t="s">
        <v>44</v>
      </c>
      <c r="U39" s="36"/>
      <c r="V39" s="36"/>
      <c r="W39" s="36"/>
      <c r="X39" s="36"/>
      <c r="Y39" s="36"/>
      <c r="Z39" s="36"/>
      <c r="AA39" s="33">
        <v>34</v>
      </c>
      <c r="AB39" s="36"/>
      <c r="AC39" s="36"/>
      <c r="AD39" s="36"/>
      <c r="AE39" s="36"/>
      <c r="AF39" s="36"/>
      <c r="AG39" s="38">
        <f>SUM(J39+Q39+S39+V39+X39+Z39+AC39+AD39-AF39)</f>
        <v>3165.5</v>
      </c>
      <c r="AH39" s="36"/>
      <c r="AI39" s="36" t="s">
        <v>417</v>
      </c>
      <c r="AJ39" s="36" t="s">
        <v>45</v>
      </c>
      <c r="AK39" s="36" t="s">
        <v>47</v>
      </c>
      <c r="AL39" s="36" t="s">
        <v>503</v>
      </c>
      <c r="AM39" s="36" t="s">
        <v>504</v>
      </c>
      <c r="AN39" s="34" t="s">
        <v>505</v>
      </c>
      <c r="AO39" s="39" t="s">
        <v>506</v>
      </c>
      <c r="AP39" s="36" t="s">
        <v>58</v>
      </c>
      <c r="AQ39" s="36" t="s">
        <v>47</v>
      </c>
    </row>
    <row r="40" spans="1:43" s="40" customFormat="1" ht="18.95" customHeight="1" x14ac:dyDescent="0.25">
      <c r="A40" s="33">
        <v>35</v>
      </c>
      <c r="B40" s="36" t="s">
        <v>507</v>
      </c>
      <c r="C40" s="36" t="s">
        <v>56</v>
      </c>
      <c r="D40" s="36" t="s">
        <v>508</v>
      </c>
      <c r="E40" s="36" t="s">
        <v>151</v>
      </c>
      <c r="F40" s="36" t="s">
        <v>175</v>
      </c>
      <c r="G40" s="37">
        <v>39374</v>
      </c>
      <c r="H40" s="37">
        <v>45322</v>
      </c>
      <c r="I40" s="36">
        <f t="shared" si="5"/>
        <v>5948</v>
      </c>
      <c r="J40" s="38">
        <f t="shared" si="6"/>
        <v>2974</v>
      </c>
      <c r="K40" s="43">
        <v>396</v>
      </c>
      <c r="L40" s="38">
        <f>SUM(K40*0.821)</f>
        <v>325.11599999999999</v>
      </c>
      <c r="M40" s="38"/>
      <c r="N40" s="38"/>
      <c r="O40" s="45"/>
      <c r="P40" s="38"/>
      <c r="Q40" s="38">
        <f>SUM(L40+N40+P40)</f>
        <v>325.11599999999999</v>
      </c>
      <c r="R40" s="36" t="s">
        <v>56</v>
      </c>
      <c r="S40" s="36">
        <v>200</v>
      </c>
      <c r="T40" s="33" t="s">
        <v>44</v>
      </c>
      <c r="U40" s="36"/>
      <c r="V40" s="36"/>
      <c r="W40" s="36"/>
      <c r="X40" s="36"/>
      <c r="Y40" s="36"/>
      <c r="Z40" s="36"/>
      <c r="AA40" s="33">
        <v>35</v>
      </c>
      <c r="AB40" s="36"/>
      <c r="AC40" s="36"/>
      <c r="AD40" s="36"/>
      <c r="AE40" s="36">
        <v>134</v>
      </c>
      <c r="AF40" s="36">
        <v>403</v>
      </c>
      <c r="AG40" s="38">
        <f>SUM(J40+Q40+S40+V40+X40+Z40+AC40+AD40-AF40)</f>
        <v>3096.116</v>
      </c>
      <c r="AH40" s="36"/>
      <c r="AI40" s="36" t="s">
        <v>417</v>
      </c>
      <c r="AJ40" s="36" t="s">
        <v>45</v>
      </c>
      <c r="AK40" s="36" t="s">
        <v>46</v>
      </c>
      <c r="AL40" s="36" t="s">
        <v>509</v>
      </c>
      <c r="AM40" s="36" t="s">
        <v>510</v>
      </c>
      <c r="AN40" s="34" t="s">
        <v>511</v>
      </c>
      <c r="AO40" s="39" t="s">
        <v>512</v>
      </c>
      <c r="AP40" s="36" t="s">
        <v>58</v>
      </c>
      <c r="AQ40" s="36" t="s">
        <v>47</v>
      </c>
    </row>
    <row r="41" spans="1:43" s="40" customFormat="1" ht="18.95" customHeight="1" x14ac:dyDescent="0.25">
      <c r="A41" s="33">
        <v>36</v>
      </c>
      <c r="B41" s="36" t="s">
        <v>256</v>
      </c>
      <c r="C41" s="36" t="s">
        <v>43</v>
      </c>
      <c r="D41" s="36" t="s">
        <v>257</v>
      </c>
      <c r="E41" s="36" t="s">
        <v>255</v>
      </c>
      <c r="F41" s="36" t="s">
        <v>258</v>
      </c>
      <c r="G41" s="37">
        <v>40486</v>
      </c>
      <c r="H41" s="37">
        <v>45322</v>
      </c>
      <c r="I41" s="36">
        <f t="shared" si="5"/>
        <v>4836</v>
      </c>
      <c r="J41" s="38">
        <f t="shared" si="6"/>
        <v>2418</v>
      </c>
      <c r="K41" s="43"/>
      <c r="L41" s="38"/>
      <c r="M41" s="38"/>
      <c r="N41" s="38"/>
      <c r="O41" s="45"/>
      <c r="P41" s="38"/>
      <c r="Q41" s="38"/>
      <c r="R41" s="36" t="s">
        <v>43</v>
      </c>
      <c r="S41" s="36">
        <v>600</v>
      </c>
      <c r="T41" s="33" t="s">
        <v>44</v>
      </c>
      <c r="U41" s="36"/>
      <c r="V41" s="36"/>
      <c r="W41" s="36"/>
      <c r="X41" s="36"/>
      <c r="Y41" s="36"/>
      <c r="Z41" s="36"/>
      <c r="AA41" s="33">
        <v>36</v>
      </c>
      <c r="AB41" s="36"/>
      <c r="AC41" s="36"/>
      <c r="AD41" s="36"/>
      <c r="AE41" s="36"/>
      <c r="AF41" s="36"/>
      <c r="AG41" s="38">
        <f>AD41+AC41+Z41+X41+V41+S41+P41+Q41+J41-AF41</f>
        <v>3018</v>
      </c>
      <c r="AH41" s="36"/>
      <c r="AI41" s="36" t="s">
        <v>65</v>
      </c>
      <c r="AJ41" s="36" t="s">
        <v>45</v>
      </c>
      <c r="AK41" s="36" t="s">
        <v>46</v>
      </c>
      <c r="AL41" s="36" t="s">
        <v>259</v>
      </c>
      <c r="AM41" s="36" t="s">
        <v>513</v>
      </c>
      <c r="AN41" s="34" t="s">
        <v>260</v>
      </c>
      <c r="AO41" s="39" t="s">
        <v>261</v>
      </c>
      <c r="AP41" s="36" t="s">
        <v>91</v>
      </c>
      <c r="AQ41" s="36" t="s">
        <v>47</v>
      </c>
    </row>
    <row r="42" spans="1:43" s="40" customFormat="1" ht="18.95" customHeight="1" x14ac:dyDescent="0.25">
      <c r="A42" s="33">
        <v>37</v>
      </c>
      <c r="B42" s="36" t="s">
        <v>514</v>
      </c>
      <c r="C42" s="36" t="s">
        <v>59</v>
      </c>
      <c r="D42" s="36" t="s">
        <v>515</v>
      </c>
      <c r="E42" s="36" t="s">
        <v>214</v>
      </c>
      <c r="F42" s="36" t="s">
        <v>231</v>
      </c>
      <c r="G42" s="37">
        <v>39822</v>
      </c>
      <c r="H42" s="37">
        <v>45322</v>
      </c>
      <c r="I42" s="36">
        <f t="shared" si="5"/>
        <v>5500</v>
      </c>
      <c r="J42" s="38">
        <f t="shared" si="6"/>
        <v>2750</v>
      </c>
      <c r="K42" s="43"/>
      <c r="L42" s="38"/>
      <c r="M42" s="38"/>
      <c r="N42" s="38"/>
      <c r="O42" s="45"/>
      <c r="P42" s="38"/>
      <c r="Q42" s="38"/>
      <c r="R42" s="36" t="s">
        <v>59</v>
      </c>
      <c r="S42" s="36">
        <v>250</v>
      </c>
      <c r="T42" s="33" t="s">
        <v>44</v>
      </c>
      <c r="U42" s="36"/>
      <c r="V42" s="36"/>
      <c r="W42" s="36"/>
      <c r="X42" s="36"/>
      <c r="Y42" s="36"/>
      <c r="Z42" s="36"/>
      <c r="AA42" s="33">
        <v>37</v>
      </c>
      <c r="AB42" s="36"/>
      <c r="AC42" s="36"/>
      <c r="AD42" s="36"/>
      <c r="AE42" s="36"/>
      <c r="AF42" s="36"/>
      <c r="AG42" s="38">
        <f>SUM(J42+Q42+S42+V42+X42+Z42+AC42+AD42-AF42)</f>
        <v>3000</v>
      </c>
      <c r="AH42" s="36"/>
      <c r="AI42" s="36" t="s">
        <v>443</v>
      </c>
      <c r="AJ42" s="36" t="s">
        <v>45</v>
      </c>
      <c r="AK42" s="36" t="s">
        <v>47</v>
      </c>
      <c r="AL42" s="36" t="s">
        <v>516</v>
      </c>
      <c r="AM42" s="36" t="s">
        <v>517</v>
      </c>
      <c r="AN42" s="34">
        <v>710633542</v>
      </c>
      <c r="AO42" s="39" t="s">
        <v>518</v>
      </c>
      <c r="AP42" s="36" t="s">
        <v>69</v>
      </c>
      <c r="AQ42" s="36" t="s">
        <v>47</v>
      </c>
    </row>
    <row r="43" spans="1:43" s="40" customFormat="1" ht="18.95" customHeight="1" x14ac:dyDescent="0.25">
      <c r="A43" s="33">
        <v>38</v>
      </c>
      <c r="B43" s="36" t="s">
        <v>519</v>
      </c>
      <c r="C43" s="36" t="s">
        <v>57</v>
      </c>
      <c r="D43" s="36" t="s">
        <v>637</v>
      </c>
      <c r="E43" s="36" t="s">
        <v>194</v>
      </c>
      <c r="F43" s="36" t="s">
        <v>206</v>
      </c>
      <c r="G43" s="37">
        <v>39904</v>
      </c>
      <c r="H43" s="37">
        <v>45322</v>
      </c>
      <c r="I43" s="36">
        <f t="shared" si="5"/>
        <v>5418</v>
      </c>
      <c r="J43" s="38">
        <f t="shared" si="6"/>
        <v>2709</v>
      </c>
      <c r="K43" s="43">
        <v>146</v>
      </c>
      <c r="L43" s="38">
        <f>K43*0.821</f>
        <v>119.866</v>
      </c>
      <c r="M43" s="38"/>
      <c r="N43" s="38"/>
      <c r="O43" s="45"/>
      <c r="P43" s="38"/>
      <c r="Q43" s="38">
        <f>P43+N43+L43</f>
        <v>119.866</v>
      </c>
      <c r="R43" s="36" t="s">
        <v>57</v>
      </c>
      <c r="S43" s="36">
        <v>150</v>
      </c>
      <c r="T43" s="33" t="s">
        <v>44</v>
      </c>
      <c r="U43" s="36"/>
      <c r="V43" s="36"/>
      <c r="W43" s="36"/>
      <c r="X43" s="36"/>
      <c r="Y43" s="36"/>
      <c r="Z43" s="36"/>
      <c r="AA43" s="33">
        <v>38</v>
      </c>
      <c r="AB43" s="36"/>
      <c r="AC43" s="36"/>
      <c r="AD43" s="36"/>
      <c r="AE43" s="36"/>
      <c r="AF43" s="36"/>
      <c r="AG43" s="38">
        <f>AD43+AC43+Z43+X43+V43+S43+P43+Q43+J43-AF43</f>
        <v>2978.866</v>
      </c>
      <c r="AH43" s="36"/>
      <c r="AI43" s="36" t="s">
        <v>443</v>
      </c>
      <c r="AJ43" s="36" t="s">
        <v>45</v>
      </c>
      <c r="AK43" s="36" t="s">
        <v>47</v>
      </c>
      <c r="AL43" s="36" t="s">
        <v>520</v>
      </c>
      <c r="AM43" s="36" t="s">
        <v>521</v>
      </c>
      <c r="AN43" s="34" t="s">
        <v>522</v>
      </c>
      <c r="AO43" s="39" t="s">
        <v>523</v>
      </c>
      <c r="AP43" s="36" t="s">
        <v>58</v>
      </c>
      <c r="AQ43" s="36"/>
    </row>
    <row r="44" spans="1:43" s="40" customFormat="1" ht="18.95" customHeight="1" x14ac:dyDescent="0.25">
      <c r="A44" s="33">
        <v>39</v>
      </c>
      <c r="B44" s="36" t="s">
        <v>363</v>
      </c>
      <c r="C44" s="36" t="s">
        <v>54</v>
      </c>
      <c r="D44" s="36" t="s">
        <v>524</v>
      </c>
      <c r="E44" s="36" t="s">
        <v>361</v>
      </c>
      <c r="F44" s="36" t="s">
        <v>362</v>
      </c>
      <c r="G44" s="37">
        <v>39994</v>
      </c>
      <c r="H44" s="37">
        <v>45322</v>
      </c>
      <c r="I44" s="36">
        <f t="shared" si="5"/>
        <v>5328</v>
      </c>
      <c r="J44" s="38">
        <f t="shared" si="6"/>
        <v>2664</v>
      </c>
      <c r="K44" s="43"/>
      <c r="L44" s="38"/>
      <c r="M44" s="38"/>
      <c r="N44" s="38"/>
      <c r="O44" s="45"/>
      <c r="P44" s="38"/>
      <c r="Q44" s="38"/>
      <c r="R44" s="36" t="s">
        <v>54</v>
      </c>
      <c r="S44" s="36">
        <v>300</v>
      </c>
      <c r="T44" s="33" t="s">
        <v>44</v>
      </c>
      <c r="U44" s="36"/>
      <c r="V44" s="36"/>
      <c r="W44" s="36"/>
      <c r="X44" s="36"/>
      <c r="Y44" s="36"/>
      <c r="Z44" s="36"/>
      <c r="AA44" s="33">
        <v>39</v>
      </c>
      <c r="AB44" s="36"/>
      <c r="AC44" s="36"/>
      <c r="AD44" s="36"/>
      <c r="AE44" s="36"/>
      <c r="AF44" s="36"/>
      <c r="AG44" s="38">
        <f t="shared" ref="AG44:AG54" si="8">SUM(J44+Q44+S44+V44+X44+Z44+AC44+AD44-AF44)</f>
        <v>2964</v>
      </c>
      <c r="AH44" s="36"/>
      <c r="AI44" s="36" t="s">
        <v>443</v>
      </c>
      <c r="AJ44" s="36" t="s">
        <v>45</v>
      </c>
      <c r="AK44" s="36" t="s">
        <v>46</v>
      </c>
      <c r="AL44" s="36" t="s">
        <v>364</v>
      </c>
      <c r="AM44" s="36" t="s">
        <v>414</v>
      </c>
      <c r="AN44" s="34" t="s">
        <v>365</v>
      </c>
      <c r="AO44" s="39" t="s">
        <v>366</v>
      </c>
      <c r="AP44" s="36" t="s">
        <v>58</v>
      </c>
      <c r="AQ44" s="36" t="s">
        <v>47</v>
      </c>
    </row>
    <row r="45" spans="1:43" s="40" customFormat="1" ht="18.95" customHeight="1" x14ac:dyDescent="0.25">
      <c r="A45" s="33">
        <v>40</v>
      </c>
      <c r="B45" s="36" t="s">
        <v>136</v>
      </c>
      <c r="C45" s="36" t="s">
        <v>54</v>
      </c>
      <c r="D45" s="36" t="s">
        <v>137</v>
      </c>
      <c r="E45" s="36" t="s">
        <v>115</v>
      </c>
      <c r="F45" s="36" t="s">
        <v>119</v>
      </c>
      <c r="G45" s="37">
        <v>40014</v>
      </c>
      <c r="H45" s="37">
        <v>45322</v>
      </c>
      <c r="I45" s="36">
        <f t="shared" si="5"/>
        <v>5308</v>
      </c>
      <c r="J45" s="38">
        <f t="shared" si="6"/>
        <v>2654</v>
      </c>
      <c r="K45" s="43">
        <v>31</v>
      </c>
      <c r="L45" s="38">
        <f t="shared" ref="L45" si="9">K45*0.821</f>
        <v>25.450999999999997</v>
      </c>
      <c r="M45" s="38"/>
      <c r="N45" s="38"/>
      <c r="O45" s="45"/>
      <c r="P45" s="38"/>
      <c r="Q45" s="38">
        <f t="shared" ref="Q45" si="10">P45+N45+L45</f>
        <v>25.450999999999997</v>
      </c>
      <c r="R45" s="36" t="s">
        <v>54</v>
      </c>
      <c r="S45" s="36">
        <v>300</v>
      </c>
      <c r="T45" s="33" t="s">
        <v>44</v>
      </c>
      <c r="U45" s="36"/>
      <c r="V45" s="36"/>
      <c r="W45" s="36"/>
      <c r="X45" s="36"/>
      <c r="Y45" s="36"/>
      <c r="Z45" s="36"/>
      <c r="AA45" s="33">
        <v>40</v>
      </c>
      <c r="AB45" s="36"/>
      <c r="AC45" s="36"/>
      <c r="AD45" s="36"/>
      <c r="AE45" s="36"/>
      <c r="AF45" s="36"/>
      <c r="AG45" s="38">
        <f t="shared" si="8"/>
        <v>2979.451</v>
      </c>
      <c r="AH45" s="36"/>
      <c r="AI45" s="36" t="s">
        <v>443</v>
      </c>
      <c r="AJ45" s="36" t="s">
        <v>45</v>
      </c>
      <c r="AK45" s="36" t="s">
        <v>46</v>
      </c>
      <c r="AL45" s="36" t="s">
        <v>138</v>
      </c>
      <c r="AM45" s="36" t="s">
        <v>525</v>
      </c>
      <c r="AN45" s="34" t="s">
        <v>139</v>
      </c>
      <c r="AO45" s="39">
        <v>198913900866</v>
      </c>
      <c r="AP45" s="36" t="s">
        <v>58</v>
      </c>
      <c r="AQ45" s="36" t="s">
        <v>47</v>
      </c>
    </row>
    <row r="46" spans="1:43" s="40" customFormat="1" ht="18.95" customHeight="1" x14ac:dyDescent="0.25">
      <c r="A46" s="33">
        <v>41</v>
      </c>
      <c r="B46" s="36" t="s">
        <v>227</v>
      </c>
      <c r="C46" s="36" t="s">
        <v>56</v>
      </c>
      <c r="D46" s="36" t="s">
        <v>526</v>
      </c>
      <c r="E46" s="36" t="s">
        <v>214</v>
      </c>
      <c r="F46" s="36" t="s">
        <v>215</v>
      </c>
      <c r="G46" s="37">
        <v>39877</v>
      </c>
      <c r="H46" s="37">
        <v>45322</v>
      </c>
      <c r="I46" s="36">
        <f t="shared" si="5"/>
        <v>5445</v>
      </c>
      <c r="J46" s="38">
        <f t="shared" si="6"/>
        <v>2722.5</v>
      </c>
      <c r="K46" s="43">
        <v>30</v>
      </c>
      <c r="L46" s="38">
        <f>SUM(K46*0.821)</f>
        <v>24.63</v>
      </c>
      <c r="M46" s="38"/>
      <c r="N46" s="38"/>
      <c r="O46" s="45"/>
      <c r="P46" s="38"/>
      <c r="Q46" s="38">
        <f>SUM(L46+N46+P46)</f>
        <v>24.63</v>
      </c>
      <c r="R46" s="36" t="s">
        <v>56</v>
      </c>
      <c r="S46" s="36">
        <v>200</v>
      </c>
      <c r="T46" s="33" t="s">
        <v>44</v>
      </c>
      <c r="U46" s="36"/>
      <c r="V46" s="36"/>
      <c r="W46" s="36"/>
      <c r="X46" s="36"/>
      <c r="Y46" s="36"/>
      <c r="Z46" s="36"/>
      <c r="AA46" s="33">
        <v>41</v>
      </c>
      <c r="AB46" s="36"/>
      <c r="AC46" s="36"/>
      <c r="AD46" s="36"/>
      <c r="AE46" s="36"/>
      <c r="AF46" s="36"/>
      <c r="AG46" s="38">
        <f t="shared" si="8"/>
        <v>2947.13</v>
      </c>
      <c r="AH46" s="36"/>
      <c r="AI46" s="36" t="s">
        <v>417</v>
      </c>
      <c r="AJ46" s="36" t="s">
        <v>45</v>
      </c>
      <c r="AK46" s="36" t="s">
        <v>47</v>
      </c>
      <c r="AL46" s="36" t="s">
        <v>228</v>
      </c>
      <c r="AM46" s="36" t="s">
        <v>527</v>
      </c>
      <c r="AN46" s="34" t="s">
        <v>229</v>
      </c>
      <c r="AO46" s="39" t="s">
        <v>230</v>
      </c>
      <c r="AP46" s="36" t="s">
        <v>58</v>
      </c>
      <c r="AQ46" s="36" t="s">
        <v>47</v>
      </c>
    </row>
    <row r="47" spans="1:43" s="40" customFormat="1" ht="18.95" customHeight="1" x14ac:dyDescent="0.25">
      <c r="A47" s="33">
        <v>42</v>
      </c>
      <c r="B47" s="36" t="s">
        <v>109</v>
      </c>
      <c r="C47" s="36" t="s">
        <v>56</v>
      </c>
      <c r="D47" s="36" t="s">
        <v>528</v>
      </c>
      <c r="E47" s="36" t="s">
        <v>106</v>
      </c>
      <c r="F47" s="36" t="s">
        <v>107</v>
      </c>
      <c r="G47" s="37">
        <v>39933</v>
      </c>
      <c r="H47" s="37">
        <v>45322</v>
      </c>
      <c r="I47" s="36">
        <f t="shared" si="5"/>
        <v>5389</v>
      </c>
      <c r="J47" s="38">
        <f t="shared" si="6"/>
        <v>2694.5</v>
      </c>
      <c r="K47" s="43">
        <v>46</v>
      </c>
      <c r="L47" s="38">
        <f>SUM(K47*0.821)</f>
        <v>37.765999999999998</v>
      </c>
      <c r="M47" s="38"/>
      <c r="N47" s="38"/>
      <c r="O47" s="45"/>
      <c r="P47" s="38"/>
      <c r="Q47" s="38">
        <f>SUM(L47+N47+P47)</f>
        <v>37.765999999999998</v>
      </c>
      <c r="R47" s="36" t="s">
        <v>56</v>
      </c>
      <c r="S47" s="36">
        <v>200</v>
      </c>
      <c r="T47" s="33" t="s">
        <v>44</v>
      </c>
      <c r="U47" s="36"/>
      <c r="V47" s="36"/>
      <c r="W47" s="36"/>
      <c r="X47" s="36"/>
      <c r="Y47" s="36"/>
      <c r="Z47" s="36"/>
      <c r="AA47" s="33">
        <v>42</v>
      </c>
      <c r="AB47" s="36"/>
      <c r="AC47" s="36"/>
      <c r="AD47" s="36"/>
      <c r="AE47" s="36"/>
      <c r="AF47" s="36"/>
      <c r="AG47" s="38">
        <f t="shared" si="8"/>
        <v>2932.2660000000001</v>
      </c>
      <c r="AH47" s="36"/>
      <c r="AI47" s="36" t="s">
        <v>65</v>
      </c>
      <c r="AJ47" s="36" t="s">
        <v>45</v>
      </c>
      <c r="AK47" s="36" t="s">
        <v>46</v>
      </c>
      <c r="AL47" s="36" t="s">
        <v>110</v>
      </c>
      <c r="AM47" s="36" t="s">
        <v>529</v>
      </c>
      <c r="AN47" s="34" t="s">
        <v>111</v>
      </c>
      <c r="AO47" s="39" t="s">
        <v>112</v>
      </c>
      <c r="AP47" s="36" t="s">
        <v>58</v>
      </c>
      <c r="AQ47" s="36" t="s">
        <v>47</v>
      </c>
    </row>
    <row r="48" spans="1:43" s="40" customFormat="1" ht="18.95" customHeight="1" x14ac:dyDescent="0.25">
      <c r="A48" s="33">
        <v>43</v>
      </c>
      <c r="B48" s="36" t="s">
        <v>126</v>
      </c>
      <c r="C48" s="36" t="s">
        <v>56</v>
      </c>
      <c r="D48" s="36" t="s">
        <v>127</v>
      </c>
      <c r="E48" s="36" t="s">
        <v>115</v>
      </c>
      <c r="F48" s="36" t="s">
        <v>117</v>
      </c>
      <c r="G48" s="37">
        <v>39966</v>
      </c>
      <c r="H48" s="37">
        <v>45322</v>
      </c>
      <c r="I48" s="36">
        <f t="shared" si="5"/>
        <v>5356</v>
      </c>
      <c r="J48" s="38">
        <f t="shared" si="6"/>
        <v>2678</v>
      </c>
      <c r="K48" s="43">
        <v>77</v>
      </c>
      <c r="L48" s="38">
        <f>SUM(K48*0.821)</f>
        <v>63.216999999999999</v>
      </c>
      <c r="M48" s="38"/>
      <c r="N48" s="38"/>
      <c r="O48" s="45"/>
      <c r="P48" s="38"/>
      <c r="Q48" s="38">
        <f>SUM(L48+N48+P48)</f>
        <v>63.216999999999999</v>
      </c>
      <c r="R48" s="36" t="s">
        <v>56</v>
      </c>
      <c r="S48" s="36">
        <v>200</v>
      </c>
      <c r="T48" s="33" t="s">
        <v>44</v>
      </c>
      <c r="U48" s="36"/>
      <c r="V48" s="36"/>
      <c r="W48" s="36"/>
      <c r="X48" s="36"/>
      <c r="Y48" s="36"/>
      <c r="Z48" s="36"/>
      <c r="AA48" s="33">
        <v>43</v>
      </c>
      <c r="AB48" s="36"/>
      <c r="AC48" s="36"/>
      <c r="AD48" s="36"/>
      <c r="AE48" s="36">
        <v>6</v>
      </c>
      <c r="AF48" s="36">
        <v>50</v>
      </c>
      <c r="AG48" s="38">
        <f t="shared" si="8"/>
        <v>2891.2170000000001</v>
      </c>
      <c r="AH48" s="36"/>
      <c r="AI48" s="36" t="s">
        <v>65</v>
      </c>
      <c r="AJ48" s="36" t="s">
        <v>45</v>
      </c>
      <c r="AK48" s="36" t="s">
        <v>47</v>
      </c>
      <c r="AL48" s="36" t="s">
        <v>128</v>
      </c>
      <c r="AM48" s="36" t="s">
        <v>530</v>
      </c>
      <c r="AN48" s="34" t="s">
        <v>129</v>
      </c>
      <c r="AO48" s="39" t="s">
        <v>130</v>
      </c>
      <c r="AP48" s="36" t="s">
        <v>58</v>
      </c>
      <c r="AQ48" s="36" t="s">
        <v>47</v>
      </c>
    </row>
    <row r="49" spans="1:43" s="40" customFormat="1" ht="18.95" customHeight="1" x14ac:dyDescent="0.25">
      <c r="A49" s="33">
        <v>44</v>
      </c>
      <c r="B49" s="36" t="s">
        <v>531</v>
      </c>
      <c r="C49" s="36" t="s">
        <v>56</v>
      </c>
      <c r="D49" s="36" t="s">
        <v>532</v>
      </c>
      <c r="E49" s="36" t="s">
        <v>286</v>
      </c>
      <c r="F49" s="36" t="s">
        <v>289</v>
      </c>
      <c r="G49" s="37">
        <v>39960</v>
      </c>
      <c r="H49" s="37">
        <v>45322</v>
      </c>
      <c r="I49" s="36">
        <f t="shared" si="5"/>
        <v>5362</v>
      </c>
      <c r="J49" s="38">
        <f t="shared" si="6"/>
        <v>2681</v>
      </c>
      <c r="K49" s="43"/>
      <c r="L49" s="38"/>
      <c r="M49" s="38"/>
      <c r="N49" s="38"/>
      <c r="O49" s="45"/>
      <c r="P49" s="38"/>
      <c r="Q49" s="38"/>
      <c r="R49" s="36" t="s">
        <v>56</v>
      </c>
      <c r="S49" s="36">
        <v>200</v>
      </c>
      <c r="T49" s="33" t="s">
        <v>44</v>
      </c>
      <c r="U49" s="36"/>
      <c r="V49" s="36"/>
      <c r="W49" s="36"/>
      <c r="X49" s="36"/>
      <c r="Y49" s="36"/>
      <c r="Z49" s="36"/>
      <c r="AA49" s="33">
        <v>44</v>
      </c>
      <c r="AB49" s="36"/>
      <c r="AC49" s="36"/>
      <c r="AD49" s="36"/>
      <c r="AE49" s="36"/>
      <c r="AF49" s="36"/>
      <c r="AG49" s="38">
        <f t="shared" si="8"/>
        <v>2881</v>
      </c>
      <c r="AH49" s="36"/>
      <c r="AI49" s="36" t="s">
        <v>65</v>
      </c>
      <c r="AJ49" s="36" t="s">
        <v>45</v>
      </c>
      <c r="AK49" s="36" t="s">
        <v>47</v>
      </c>
      <c r="AL49" s="36" t="s">
        <v>642</v>
      </c>
      <c r="AM49" s="36" t="s">
        <v>533</v>
      </c>
      <c r="AN49" s="34" t="s">
        <v>534</v>
      </c>
      <c r="AO49" s="39" t="s">
        <v>535</v>
      </c>
      <c r="AP49" s="36" t="s">
        <v>58</v>
      </c>
      <c r="AQ49" s="36"/>
    </row>
    <row r="50" spans="1:43" s="40" customFormat="1" ht="18.95" customHeight="1" x14ac:dyDescent="0.25">
      <c r="A50" s="33">
        <v>45</v>
      </c>
      <c r="B50" s="36" t="s">
        <v>298</v>
      </c>
      <c r="C50" s="36" t="s">
        <v>56</v>
      </c>
      <c r="D50" s="36" t="s">
        <v>536</v>
      </c>
      <c r="E50" s="36" t="s">
        <v>286</v>
      </c>
      <c r="F50" s="36" t="s">
        <v>292</v>
      </c>
      <c r="G50" s="37">
        <v>39966</v>
      </c>
      <c r="H50" s="37">
        <v>45322</v>
      </c>
      <c r="I50" s="36">
        <f t="shared" si="5"/>
        <v>5356</v>
      </c>
      <c r="J50" s="38">
        <f t="shared" si="6"/>
        <v>2678</v>
      </c>
      <c r="K50" s="43"/>
      <c r="L50" s="38"/>
      <c r="M50" s="38"/>
      <c r="N50" s="38"/>
      <c r="O50" s="45"/>
      <c r="P50" s="38"/>
      <c r="Q50" s="38"/>
      <c r="R50" s="36" t="s">
        <v>56</v>
      </c>
      <c r="S50" s="36">
        <v>200</v>
      </c>
      <c r="T50" s="33" t="s">
        <v>44</v>
      </c>
      <c r="U50" s="36"/>
      <c r="V50" s="36"/>
      <c r="W50" s="36"/>
      <c r="X50" s="36"/>
      <c r="Y50" s="36"/>
      <c r="Z50" s="36"/>
      <c r="AA50" s="33">
        <v>45</v>
      </c>
      <c r="AB50" s="36"/>
      <c r="AC50" s="36"/>
      <c r="AD50" s="36"/>
      <c r="AE50" s="36"/>
      <c r="AF50" s="36"/>
      <c r="AG50" s="38">
        <f t="shared" si="8"/>
        <v>2878</v>
      </c>
      <c r="AH50" s="36"/>
      <c r="AI50" s="36" t="s">
        <v>65</v>
      </c>
      <c r="AJ50" s="36" t="s">
        <v>45</v>
      </c>
      <c r="AK50" s="36" t="s">
        <v>46</v>
      </c>
      <c r="AL50" s="36" t="s">
        <v>411</v>
      </c>
      <c r="AM50" s="36" t="s">
        <v>537</v>
      </c>
      <c r="AN50" s="34" t="s">
        <v>299</v>
      </c>
      <c r="AO50" s="39" t="s">
        <v>300</v>
      </c>
      <c r="AP50" s="36" t="s">
        <v>58</v>
      </c>
      <c r="AQ50" s="36"/>
    </row>
    <row r="51" spans="1:43" s="40" customFormat="1" ht="18.95" customHeight="1" x14ac:dyDescent="0.25">
      <c r="A51" s="33">
        <v>46</v>
      </c>
      <c r="B51" s="36" t="s">
        <v>233</v>
      </c>
      <c r="C51" s="36" t="s">
        <v>56</v>
      </c>
      <c r="D51" s="36" t="s">
        <v>538</v>
      </c>
      <c r="E51" s="36" t="s">
        <v>214</v>
      </c>
      <c r="F51" s="36" t="s">
        <v>232</v>
      </c>
      <c r="G51" s="37">
        <v>40023</v>
      </c>
      <c r="H51" s="37">
        <v>45322</v>
      </c>
      <c r="I51" s="36">
        <f t="shared" si="5"/>
        <v>5299</v>
      </c>
      <c r="J51" s="38">
        <f t="shared" si="6"/>
        <v>2649.5</v>
      </c>
      <c r="K51" s="43"/>
      <c r="L51" s="38"/>
      <c r="M51" s="38"/>
      <c r="N51" s="38"/>
      <c r="O51" s="45"/>
      <c r="P51" s="38"/>
      <c r="Q51" s="38"/>
      <c r="R51" s="36" t="s">
        <v>56</v>
      </c>
      <c r="S51" s="36">
        <v>200</v>
      </c>
      <c r="T51" s="33" t="s">
        <v>44</v>
      </c>
      <c r="U51" s="36"/>
      <c r="V51" s="36"/>
      <c r="W51" s="36"/>
      <c r="X51" s="36"/>
      <c r="Y51" s="36"/>
      <c r="Z51" s="36"/>
      <c r="AA51" s="33">
        <v>46</v>
      </c>
      <c r="AB51" s="36"/>
      <c r="AC51" s="36"/>
      <c r="AD51" s="36"/>
      <c r="AE51" s="36"/>
      <c r="AF51" s="36"/>
      <c r="AG51" s="38">
        <f t="shared" si="8"/>
        <v>2849.5</v>
      </c>
      <c r="AH51" s="36"/>
      <c r="AI51" s="36" t="s">
        <v>443</v>
      </c>
      <c r="AJ51" s="36" t="s">
        <v>45</v>
      </c>
      <c r="AK51" s="36" t="s">
        <v>46</v>
      </c>
      <c r="AL51" s="36" t="s">
        <v>234</v>
      </c>
      <c r="AM51" s="36" t="s">
        <v>539</v>
      </c>
      <c r="AN51" s="34" t="s">
        <v>235</v>
      </c>
      <c r="AO51" s="39" t="s">
        <v>236</v>
      </c>
      <c r="AP51" s="36" t="s">
        <v>58</v>
      </c>
      <c r="AQ51" s="36" t="s">
        <v>47</v>
      </c>
    </row>
    <row r="52" spans="1:43" s="40" customFormat="1" ht="18.95" customHeight="1" x14ac:dyDescent="0.25">
      <c r="A52" s="33">
        <v>47</v>
      </c>
      <c r="B52" s="36" t="s">
        <v>223</v>
      </c>
      <c r="C52" s="36" t="s">
        <v>56</v>
      </c>
      <c r="D52" s="36" t="s">
        <v>540</v>
      </c>
      <c r="E52" s="36" t="s">
        <v>214</v>
      </c>
      <c r="F52" s="36" t="s">
        <v>215</v>
      </c>
      <c r="G52" s="37">
        <v>40025</v>
      </c>
      <c r="H52" s="37">
        <v>45322</v>
      </c>
      <c r="I52" s="36">
        <f t="shared" si="5"/>
        <v>5297</v>
      </c>
      <c r="J52" s="38">
        <f t="shared" si="6"/>
        <v>2648.5</v>
      </c>
      <c r="K52" s="43"/>
      <c r="L52" s="38"/>
      <c r="M52" s="38"/>
      <c r="N52" s="38"/>
      <c r="O52" s="45"/>
      <c r="P52" s="38"/>
      <c r="Q52" s="38"/>
      <c r="R52" s="36" t="s">
        <v>56</v>
      </c>
      <c r="S52" s="36">
        <v>200</v>
      </c>
      <c r="T52" s="33" t="s">
        <v>44</v>
      </c>
      <c r="U52" s="36"/>
      <c r="V52" s="36"/>
      <c r="W52" s="36"/>
      <c r="X52" s="36"/>
      <c r="Y52" s="36"/>
      <c r="Z52" s="36"/>
      <c r="AA52" s="33">
        <v>47</v>
      </c>
      <c r="AB52" s="36"/>
      <c r="AC52" s="36"/>
      <c r="AD52" s="36"/>
      <c r="AE52" s="36"/>
      <c r="AF52" s="36"/>
      <c r="AG52" s="38">
        <f t="shared" si="8"/>
        <v>2848.5</v>
      </c>
      <c r="AH52" s="36"/>
      <c r="AI52" s="36" t="s">
        <v>417</v>
      </c>
      <c r="AJ52" s="36" t="s">
        <v>45</v>
      </c>
      <c r="AK52" s="36" t="s">
        <v>47</v>
      </c>
      <c r="AL52" s="36" t="s">
        <v>224</v>
      </c>
      <c r="AM52" s="36" t="s">
        <v>541</v>
      </c>
      <c r="AN52" s="34" t="s">
        <v>225</v>
      </c>
      <c r="AO52" s="39" t="s">
        <v>226</v>
      </c>
      <c r="AP52" s="36" t="s">
        <v>58</v>
      </c>
      <c r="AQ52" s="36" t="s">
        <v>47</v>
      </c>
    </row>
    <row r="53" spans="1:43" s="40" customFormat="1" ht="18.95" customHeight="1" x14ac:dyDescent="0.25">
      <c r="A53" s="33">
        <v>48</v>
      </c>
      <c r="B53" s="36" t="s">
        <v>348</v>
      </c>
      <c r="C53" s="36" t="s">
        <v>56</v>
      </c>
      <c r="D53" s="36" t="s">
        <v>349</v>
      </c>
      <c r="E53" s="36" t="s">
        <v>340</v>
      </c>
      <c r="F53" s="36" t="s">
        <v>342</v>
      </c>
      <c r="G53" s="37">
        <v>40026</v>
      </c>
      <c r="H53" s="37">
        <v>45322</v>
      </c>
      <c r="I53" s="36">
        <f t="shared" si="5"/>
        <v>5296</v>
      </c>
      <c r="J53" s="38">
        <f t="shared" si="6"/>
        <v>2648</v>
      </c>
      <c r="K53" s="43"/>
      <c r="L53" s="38"/>
      <c r="M53" s="38"/>
      <c r="N53" s="38"/>
      <c r="O53" s="45"/>
      <c r="P53" s="38"/>
      <c r="Q53" s="38"/>
      <c r="R53" s="36" t="s">
        <v>56</v>
      </c>
      <c r="S53" s="36">
        <v>200</v>
      </c>
      <c r="T53" s="33" t="s">
        <v>44</v>
      </c>
      <c r="U53" s="36"/>
      <c r="V53" s="36"/>
      <c r="W53" s="36"/>
      <c r="X53" s="36"/>
      <c r="Y53" s="36"/>
      <c r="Z53" s="36"/>
      <c r="AA53" s="33">
        <v>48</v>
      </c>
      <c r="AB53" s="36"/>
      <c r="AC53" s="36"/>
      <c r="AD53" s="36"/>
      <c r="AE53" s="36"/>
      <c r="AF53" s="36"/>
      <c r="AG53" s="38">
        <f t="shared" si="8"/>
        <v>2848</v>
      </c>
      <c r="AH53" s="36"/>
      <c r="AI53" s="36" t="s">
        <v>417</v>
      </c>
      <c r="AJ53" s="36" t="s">
        <v>45</v>
      </c>
      <c r="AK53" s="36" t="s">
        <v>47</v>
      </c>
      <c r="AL53" s="36" t="s">
        <v>350</v>
      </c>
      <c r="AM53" s="36" t="s">
        <v>542</v>
      </c>
      <c r="AN53" s="34">
        <v>719483752</v>
      </c>
      <c r="AO53" s="39">
        <v>198834900711</v>
      </c>
      <c r="AP53" s="36" t="s">
        <v>58</v>
      </c>
      <c r="AQ53" s="36" t="s">
        <v>47</v>
      </c>
    </row>
    <row r="54" spans="1:43" s="40" customFormat="1" ht="18.95" customHeight="1" x14ac:dyDescent="0.25">
      <c r="A54" s="33">
        <v>49</v>
      </c>
      <c r="B54" s="36" t="s">
        <v>183</v>
      </c>
      <c r="C54" s="36" t="s">
        <v>56</v>
      </c>
      <c r="D54" s="36" t="s">
        <v>543</v>
      </c>
      <c r="E54" s="36" t="s">
        <v>151</v>
      </c>
      <c r="F54" s="36" t="s">
        <v>185</v>
      </c>
      <c r="G54" s="37">
        <v>40102</v>
      </c>
      <c r="H54" s="37">
        <v>45322</v>
      </c>
      <c r="I54" s="36">
        <f t="shared" si="5"/>
        <v>5220</v>
      </c>
      <c r="J54" s="38">
        <f t="shared" si="6"/>
        <v>2610</v>
      </c>
      <c r="K54" s="43"/>
      <c r="L54" s="38"/>
      <c r="M54" s="38"/>
      <c r="N54" s="38"/>
      <c r="O54" s="45"/>
      <c r="P54" s="38"/>
      <c r="Q54" s="38"/>
      <c r="R54" s="36" t="s">
        <v>56</v>
      </c>
      <c r="S54" s="36">
        <v>200</v>
      </c>
      <c r="T54" s="33" t="s">
        <v>44</v>
      </c>
      <c r="U54" s="36"/>
      <c r="V54" s="36"/>
      <c r="W54" s="36"/>
      <c r="X54" s="36"/>
      <c r="Y54" s="36"/>
      <c r="Z54" s="36"/>
      <c r="AA54" s="33">
        <v>49</v>
      </c>
      <c r="AB54" s="36"/>
      <c r="AC54" s="36"/>
      <c r="AD54" s="36"/>
      <c r="AE54" s="36"/>
      <c r="AF54" s="36"/>
      <c r="AG54" s="38">
        <f t="shared" si="8"/>
        <v>2810</v>
      </c>
      <c r="AH54" s="36"/>
      <c r="AI54" s="36" t="s">
        <v>417</v>
      </c>
      <c r="AJ54" s="36" t="s">
        <v>45</v>
      </c>
      <c r="AK54" s="36" t="s">
        <v>46</v>
      </c>
      <c r="AL54" s="36" t="s">
        <v>544</v>
      </c>
      <c r="AM54" s="36" t="s">
        <v>545</v>
      </c>
      <c r="AN54" s="34" t="s">
        <v>184</v>
      </c>
      <c r="AO54" s="39" t="s">
        <v>546</v>
      </c>
      <c r="AP54" s="36" t="s">
        <v>177</v>
      </c>
      <c r="AQ54" s="36" t="s">
        <v>47</v>
      </c>
    </row>
    <row r="55" spans="1:43" s="40" customFormat="1" ht="18.95" customHeight="1" x14ac:dyDescent="0.25">
      <c r="A55" s="33">
        <v>50</v>
      </c>
      <c r="B55" s="36" t="s">
        <v>275</v>
      </c>
      <c r="C55" s="36" t="s">
        <v>54</v>
      </c>
      <c r="D55" s="36" t="s">
        <v>276</v>
      </c>
      <c r="E55" s="36" t="s">
        <v>255</v>
      </c>
      <c r="F55" s="36" t="s">
        <v>274</v>
      </c>
      <c r="G55" s="37">
        <v>40339</v>
      </c>
      <c r="H55" s="37">
        <v>45322</v>
      </c>
      <c r="I55" s="36">
        <f t="shared" si="5"/>
        <v>4983</v>
      </c>
      <c r="J55" s="38">
        <f t="shared" si="6"/>
        <v>2491.5</v>
      </c>
      <c r="K55" s="43"/>
      <c r="L55" s="38"/>
      <c r="M55" s="38"/>
      <c r="N55" s="38"/>
      <c r="O55" s="45"/>
      <c r="P55" s="38"/>
      <c r="Q55" s="38"/>
      <c r="R55" s="36" t="s">
        <v>54</v>
      </c>
      <c r="S55" s="36">
        <v>300</v>
      </c>
      <c r="T55" s="33" t="s">
        <v>44</v>
      </c>
      <c r="U55" s="36"/>
      <c r="V55" s="36"/>
      <c r="W55" s="36"/>
      <c r="X55" s="36"/>
      <c r="Y55" s="36"/>
      <c r="Z55" s="36"/>
      <c r="AA55" s="33">
        <v>50</v>
      </c>
      <c r="AB55" s="36"/>
      <c r="AC55" s="36"/>
      <c r="AD55" s="36"/>
      <c r="AE55" s="36"/>
      <c r="AF55" s="36"/>
      <c r="AG55" s="38">
        <f>AD55+AC55+Z55+X55+V55+S55+P55+Q55+J55-AF55</f>
        <v>2791.5</v>
      </c>
      <c r="AH55" s="36"/>
      <c r="AI55" s="36" t="s">
        <v>65</v>
      </c>
      <c r="AJ55" s="36" t="s">
        <v>45</v>
      </c>
      <c r="AK55" s="36" t="s">
        <v>47</v>
      </c>
      <c r="AL55" s="36" t="s">
        <v>277</v>
      </c>
      <c r="AM55" s="36" t="s">
        <v>547</v>
      </c>
      <c r="AN55" s="34" t="s">
        <v>278</v>
      </c>
      <c r="AO55" s="39" t="s">
        <v>279</v>
      </c>
      <c r="AP55" s="36" t="s">
        <v>58</v>
      </c>
      <c r="AQ55" s="36" t="s">
        <v>47</v>
      </c>
    </row>
    <row r="56" spans="1:43" s="40" customFormat="1" ht="18.95" customHeight="1" x14ac:dyDescent="0.25">
      <c r="A56" s="33">
        <v>51</v>
      </c>
      <c r="B56" s="36" t="s">
        <v>548</v>
      </c>
      <c r="C56" s="36" t="s">
        <v>57</v>
      </c>
      <c r="D56" s="36" t="s">
        <v>549</v>
      </c>
      <c r="E56" s="36" t="s">
        <v>330</v>
      </c>
      <c r="F56" s="36" t="s">
        <v>334</v>
      </c>
      <c r="G56" s="37">
        <v>40095</v>
      </c>
      <c r="H56" s="37">
        <v>45322</v>
      </c>
      <c r="I56" s="36">
        <f t="shared" si="5"/>
        <v>5227</v>
      </c>
      <c r="J56" s="38">
        <f t="shared" si="6"/>
        <v>2613.5</v>
      </c>
      <c r="K56" s="43"/>
      <c r="L56" s="38"/>
      <c r="M56" s="38"/>
      <c r="N56" s="38"/>
      <c r="O56" s="45"/>
      <c r="P56" s="38"/>
      <c r="Q56" s="38"/>
      <c r="R56" s="36" t="s">
        <v>57</v>
      </c>
      <c r="S56" s="36">
        <v>150</v>
      </c>
      <c r="T56" s="33" t="s">
        <v>44</v>
      </c>
      <c r="U56" s="36"/>
      <c r="V56" s="36"/>
      <c r="W56" s="36"/>
      <c r="X56" s="36"/>
      <c r="Y56" s="36"/>
      <c r="Z56" s="36"/>
      <c r="AA56" s="33">
        <v>51</v>
      </c>
      <c r="AB56" s="36"/>
      <c r="AC56" s="36"/>
      <c r="AD56" s="36"/>
      <c r="AE56" s="36"/>
      <c r="AF56" s="36"/>
      <c r="AG56" s="38">
        <f>SUM(J56+Q56+S56+V56+X56+Z56+AC56+AD56-AF56)</f>
        <v>2763.5</v>
      </c>
      <c r="AH56" s="36"/>
      <c r="AI56" s="36" t="s">
        <v>417</v>
      </c>
      <c r="AJ56" s="36" t="s">
        <v>45</v>
      </c>
      <c r="AK56" s="36" t="s">
        <v>46</v>
      </c>
      <c r="AL56" s="36" t="s">
        <v>550</v>
      </c>
      <c r="AM56" s="36" t="s">
        <v>551</v>
      </c>
      <c r="AN56" s="34" t="s">
        <v>552</v>
      </c>
      <c r="AO56" s="39">
        <v>198609301117</v>
      </c>
      <c r="AP56" s="36" t="s">
        <v>58</v>
      </c>
      <c r="AQ56" s="36" t="s">
        <v>47</v>
      </c>
    </row>
    <row r="57" spans="1:43" s="40" customFormat="1" ht="18.95" customHeight="1" x14ac:dyDescent="0.25">
      <c r="A57" s="33">
        <v>52</v>
      </c>
      <c r="B57" s="36" t="s">
        <v>553</v>
      </c>
      <c r="C57" s="36" t="s">
        <v>57</v>
      </c>
      <c r="D57" s="36" t="s">
        <v>554</v>
      </c>
      <c r="E57" s="36" t="s">
        <v>42</v>
      </c>
      <c r="F57" s="36" t="s">
        <v>52</v>
      </c>
      <c r="G57" s="37">
        <v>40138</v>
      </c>
      <c r="H57" s="37">
        <v>45322</v>
      </c>
      <c r="I57" s="36">
        <f t="shared" si="5"/>
        <v>5184</v>
      </c>
      <c r="J57" s="38">
        <f t="shared" si="6"/>
        <v>2592</v>
      </c>
      <c r="K57" s="43"/>
      <c r="L57" s="38"/>
      <c r="M57" s="38"/>
      <c r="N57" s="38"/>
      <c r="O57" s="45"/>
      <c r="P57" s="38"/>
      <c r="Q57" s="38"/>
      <c r="R57" s="36" t="s">
        <v>57</v>
      </c>
      <c r="S57" s="36">
        <v>150</v>
      </c>
      <c r="T57" s="33" t="s">
        <v>44</v>
      </c>
      <c r="U57" s="36"/>
      <c r="V57" s="36"/>
      <c r="W57" s="36"/>
      <c r="X57" s="36"/>
      <c r="Y57" s="36"/>
      <c r="Z57" s="36"/>
      <c r="AA57" s="33">
        <v>52</v>
      </c>
      <c r="AB57" s="36"/>
      <c r="AC57" s="36"/>
      <c r="AD57" s="36"/>
      <c r="AE57" s="36"/>
      <c r="AF57" s="36"/>
      <c r="AG57" s="38">
        <f>SUM(J57+Q57+S57+V57+X57+Z57+AC57+AD57-AF57)</f>
        <v>2742</v>
      </c>
      <c r="AH57" s="36"/>
      <c r="AI57" s="36" t="s">
        <v>417</v>
      </c>
      <c r="AJ57" s="36" t="s">
        <v>45</v>
      </c>
      <c r="AK57" s="36" t="s">
        <v>47</v>
      </c>
      <c r="AL57" s="36" t="s">
        <v>555</v>
      </c>
      <c r="AM57" s="36" t="s">
        <v>556</v>
      </c>
      <c r="AN57" s="34" t="s">
        <v>557</v>
      </c>
      <c r="AO57" s="39" t="s">
        <v>558</v>
      </c>
      <c r="AP57" s="36" t="s">
        <v>58</v>
      </c>
      <c r="AQ57" s="36" t="s">
        <v>47</v>
      </c>
    </row>
    <row r="58" spans="1:43" s="40" customFormat="1" ht="18.95" customHeight="1" x14ac:dyDescent="0.25">
      <c r="A58" s="33">
        <v>53</v>
      </c>
      <c r="B58" s="36" t="s">
        <v>281</v>
      </c>
      <c r="C58" s="36" t="s">
        <v>57</v>
      </c>
      <c r="D58" s="36" t="s">
        <v>282</v>
      </c>
      <c r="E58" s="36" t="s">
        <v>255</v>
      </c>
      <c r="F58" s="36" t="s">
        <v>280</v>
      </c>
      <c r="G58" s="37">
        <v>40142</v>
      </c>
      <c r="H58" s="37">
        <v>45322</v>
      </c>
      <c r="I58" s="36">
        <f t="shared" si="5"/>
        <v>5180</v>
      </c>
      <c r="J58" s="38">
        <f t="shared" si="6"/>
        <v>2590</v>
      </c>
      <c r="K58" s="43"/>
      <c r="L58" s="38"/>
      <c r="M58" s="38"/>
      <c r="N58" s="38"/>
      <c r="O58" s="45"/>
      <c r="P58" s="38"/>
      <c r="Q58" s="38"/>
      <c r="R58" s="36" t="s">
        <v>57</v>
      </c>
      <c r="S58" s="36">
        <v>150</v>
      </c>
      <c r="T58" s="33" t="s">
        <v>44</v>
      </c>
      <c r="U58" s="36"/>
      <c r="V58" s="36"/>
      <c r="W58" s="36"/>
      <c r="X58" s="36"/>
      <c r="Y58" s="36"/>
      <c r="Z58" s="36"/>
      <c r="AA58" s="33">
        <v>53</v>
      </c>
      <c r="AB58" s="36"/>
      <c r="AC58" s="36"/>
      <c r="AD58" s="36"/>
      <c r="AE58" s="36"/>
      <c r="AF58" s="36"/>
      <c r="AG58" s="38">
        <f>AD58+AC58+Z58+X58+V58+S58+P58+Q58+J58-AF58</f>
        <v>2740</v>
      </c>
      <c r="AH58" s="36"/>
      <c r="AI58" s="36" t="s">
        <v>65</v>
      </c>
      <c r="AJ58" s="36" t="s">
        <v>45</v>
      </c>
      <c r="AK58" s="36" t="s">
        <v>47</v>
      </c>
      <c r="AL58" s="36" t="s">
        <v>283</v>
      </c>
      <c r="AM58" s="36" t="s">
        <v>559</v>
      </c>
      <c r="AN58" s="34" t="s">
        <v>284</v>
      </c>
      <c r="AO58" s="39" t="s">
        <v>285</v>
      </c>
      <c r="AP58" s="36" t="s">
        <v>58</v>
      </c>
      <c r="AQ58" s="36" t="s">
        <v>47</v>
      </c>
    </row>
    <row r="59" spans="1:43" s="40" customFormat="1" ht="18.95" customHeight="1" x14ac:dyDescent="0.25">
      <c r="A59" s="33">
        <v>54</v>
      </c>
      <c r="B59" s="36" t="s">
        <v>191</v>
      </c>
      <c r="C59" s="36" t="s">
        <v>55</v>
      </c>
      <c r="D59" s="36" t="s">
        <v>560</v>
      </c>
      <c r="E59" s="36" t="s">
        <v>151</v>
      </c>
      <c r="F59" s="36" t="s">
        <v>179</v>
      </c>
      <c r="G59" s="37">
        <v>39968</v>
      </c>
      <c r="H59" s="37">
        <v>44806</v>
      </c>
      <c r="I59" s="36">
        <f t="shared" si="5"/>
        <v>4838</v>
      </c>
      <c r="J59" s="38">
        <f t="shared" si="6"/>
        <v>2419</v>
      </c>
      <c r="K59" s="43">
        <v>92</v>
      </c>
      <c r="L59" s="38">
        <f>SUM(K59*0.821)</f>
        <v>75.531999999999996</v>
      </c>
      <c r="M59" s="38"/>
      <c r="N59" s="38"/>
      <c r="O59" s="45"/>
      <c r="P59" s="38"/>
      <c r="Q59" s="38">
        <f>SUM(L59+N59+P59)</f>
        <v>75.531999999999996</v>
      </c>
      <c r="R59" s="36" t="s">
        <v>55</v>
      </c>
      <c r="S59" s="36">
        <v>200</v>
      </c>
      <c r="T59" s="33" t="s">
        <v>105</v>
      </c>
      <c r="U59" s="36"/>
      <c r="V59" s="36"/>
      <c r="W59" s="36"/>
      <c r="X59" s="36"/>
      <c r="Y59" s="36"/>
      <c r="Z59" s="36"/>
      <c r="AA59" s="33">
        <v>54</v>
      </c>
      <c r="AB59" s="36"/>
      <c r="AC59" s="36"/>
      <c r="AD59" s="36"/>
      <c r="AE59" s="36"/>
      <c r="AF59" s="36"/>
      <c r="AG59" s="38">
        <f>SUM(J59+Q59+S59+V59+X59+Z59+AC59+AD59-AF59)</f>
        <v>2694.5320000000002</v>
      </c>
      <c r="AH59" s="36"/>
      <c r="AI59" s="36" t="s">
        <v>417</v>
      </c>
      <c r="AJ59" s="36" t="s">
        <v>45</v>
      </c>
      <c r="AK59" s="36" t="s">
        <v>47</v>
      </c>
      <c r="AL59" s="36" t="s">
        <v>192</v>
      </c>
      <c r="AM59" s="36" t="s">
        <v>561</v>
      </c>
      <c r="AN59" s="34" t="s">
        <v>193</v>
      </c>
      <c r="AO59" s="39">
        <v>199013303491</v>
      </c>
      <c r="AP59" s="36" t="s">
        <v>58</v>
      </c>
      <c r="AQ59" s="36" t="s">
        <v>47</v>
      </c>
    </row>
    <row r="60" spans="1:43" s="40" customFormat="1" ht="18.95" customHeight="1" x14ac:dyDescent="0.25">
      <c r="A60" s="33">
        <v>55</v>
      </c>
      <c r="B60" s="36" t="s">
        <v>263</v>
      </c>
      <c r="C60" s="36" t="s">
        <v>54</v>
      </c>
      <c r="D60" s="36" t="s">
        <v>264</v>
      </c>
      <c r="E60" s="36" t="s">
        <v>255</v>
      </c>
      <c r="F60" s="36" t="s">
        <v>262</v>
      </c>
      <c r="G60" s="37">
        <v>40533</v>
      </c>
      <c r="H60" s="37">
        <v>45322</v>
      </c>
      <c r="I60" s="36">
        <f t="shared" si="5"/>
        <v>4789</v>
      </c>
      <c r="J60" s="38">
        <f t="shared" si="6"/>
        <v>2394.5</v>
      </c>
      <c r="K60" s="43"/>
      <c r="L60" s="38"/>
      <c r="M60" s="38"/>
      <c r="N60" s="38"/>
      <c r="O60" s="45"/>
      <c r="P60" s="38"/>
      <c r="Q60" s="38"/>
      <c r="R60" s="36" t="s">
        <v>54</v>
      </c>
      <c r="S60" s="36">
        <v>300</v>
      </c>
      <c r="T60" s="33" t="s">
        <v>44</v>
      </c>
      <c r="U60" s="36"/>
      <c r="V60" s="36"/>
      <c r="W60" s="36"/>
      <c r="X60" s="36"/>
      <c r="Y60" s="36"/>
      <c r="Z60" s="36"/>
      <c r="AA60" s="33">
        <v>55</v>
      </c>
      <c r="AB60" s="36"/>
      <c r="AC60" s="36"/>
      <c r="AD60" s="36"/>
      <c r="AE60" s="36"/>
      <c r="AF60" s="36"/>
      <c r="AG60" s="38">
        <f>AD60+AC60+Z60+X60+V60+S60+P60+Q60+J60-AF60</f>
        <v>2694.5</v>
      </c>
      <c r="AH60" s="36"/>
      <c r="AI60" s="36" t="s">
        <v>65</v>
      </c>
      <c r="AJ60" s="36" t="s">
        <v>45</v>
      </c>
      <c r="AK60" s="36" t="s">
        <v>47</v>
      </c>
      <c r="AL60" s="36" t="s">
        <v>265</v>
      </c>
      <c r="AM60" s="36" t="s">
        <v>562</v>
      </c>
      <c r="AN60" s="34" t="s">
        <v>266</v>
      </c>
      <c r="AO60" s="39" t="s">
        <v>267</v>
      </c>
      <c r="AP60" s="36" t="s">
        <v>58</v>
      </c>
      <c r="AQ60" s="36" t="s">
        <v>47</v>
      </c>
    </row>
    <row r="61" spans="1:43" s="40" customFormat="1" ht="18.95" customHeight="1" x14ac:dyDescent="0.25">
      <c r="A61" s="33">
        <v>56</v>
      </c>
      <c r="B61" s="36" t="s">
        <v>131</v>
      </c>
      <c r="C61" s="36" t="s">
        <v>56</v>
      </c>
      <c r="D61" s="36" t="s">
        <v>132</v>
      </c>
      <c r="E61" s="36" t="s">
        <v>115</v>
      </c>
      <c r="F61" s="36" t="s">
        <v>118</v>
      </c>
      <c r="G61" s="37">
        <v>39414</v>
      </c>
      <c r="H61" s="37">
        <v>45322</v>
      </c>
      <c r="I61" s="36">
        <f t="shared" si="5"/>
        <v>5908</v>
      </c>
      <c r="J61" s="38">
        <f t="shared" si="6"/>
        <v>2954</v>
      </c>
      <c r="K61" s="43">
        <v>249</v>
      </c>
      <c r="L61" s="38">
        <f>SUM(K61*0.821)</f>
        <v>204.429</v>
      </c>
      <c r="M61" s="38"/>
      <c r="N61" s="38"/>
      <c r="O61" s="45"/>
      <c r="P61" s="38"/>
      <c r="Q61" s="38">
        <f>SUM(L61+N61+P61)</f>
        <v>204.429</v>
      </c>
      <c r="R61" s="36" t="s">
        <v>55</v>
      </c>
      <c r="S61" s="36">
        <v>200</v>
      </c>
      <c r="T61" s="33" t="s">
        <v>44</v>
      </c>
      <c r="U61" s="36"/>
      <c r="V61" s="36"/>
      <c r="W61" s="36"/>
      <c r="X61" s="36"/>
      <c r="Y61" s="36"/>
      <c r="Z61" s="36"/>
      <c r="AA61" s="33">
        <v>56</v>
      </c>
      <c r="AB61" s="36"/>
      <c r="AC61" s="36"/>
      <c r="AD61" s="36"/>
      <c r="AE61" s="36">
        <v>396</v>
      </c>
      <c r="AF61" s="36">
        <v>665</v>
      </c>
      <c r="AG61" s="38">
        <f>SUM(J61+Q61+S61+V61+X61+Z61+AC61+AD61-AF61)</f>
        <v>2693.4290000000001</v>
      </c>
      <c r="AH61" s="36"/>
      <c r="AI61" s="36" t="s">
        <v>65</v>
      </c>
      <c r="AJ61" s="36" t="s">
        <v>45</v>
      </c>
      <c r="AK61" s="36" t="s">
        <v>47</v>
      </c>
      <c r="AL61" s="36" t="s">
        <v>133</v>
      </c>
      <c r="AM61" s="36" t="s">
        <v>563</v>
      </c>
      <c r="AN61" s="34" t="s">
        <v>134</v>
      </c>
      <c r="AO61" s="39" t="s">
        <v>135</v>
      </c>
      <c r="AP61" s="36" t="s">
        <v>58</v>
      </c>
      <c r="AQ61" s="36" t="s">
        <v>47</v>
      </c>
    </row>
    <row r="62" spans="1:43" s="40" customFormat="1" ht="18.95" customHeight="1" x14ac:dyDescent="0.25">
      <c r="A62" s="33">
        <v>57</v>
      </c>
      <c r="B62" s="36" t="s">
        <v>180</v>
      </c>
      <c r="C62" s="36" t="s">
        <v>56</v>
      </c>
      <c r="D62" s="36" t="s">
        <v>564</v>
      </c>
      <c r="E62" s="36" t="s">
        <v>151</v>
      </c>
      <c r="F62" s="36" t="s">
        <v>166</v>
      </c>
      <c r="G62" s="37">
        <v>40451</v>
      </c>
      <c r="H62" s="37">
        <v>45322</v>
      </c>
      <c r="I62" s="36">
        <f t="shared" si="5"/>
        <v>4871</v>
      </c>
      <c r="J62" s="38">
        <f t="shared" si="6"/>
        <v>2435.5</v>
      </c>
      <c r="K62" s="43"/>
      <c r="L62" s="38"/>
      <c r="M62" s="38"/>
      <c r="N62" s="38"/>
      <c r="O62" s="45"/>
      <c r="P62" s="38"/>
      <c r="Q62" s="38"/>
      <c r="R62" s="36" t="s">
        <v>56</v>
      </c>
      <c r="S62" s="36">
        <v>200</v>
      </c>
      <c r="T62" s="33" t="s">
        <v>44</v>
      </c>
      <c r="U62" s="36"/>
      <c r="V62" s="36"/>
      <c r="W62" s="36"/>
      <c r="X62" s="36"/>
      <c r="Y62" s="36"/>
      <c r="Z62" s="36"/>
      <c r="AA62" s="33">
        <v>57</v>
      </c>
      <c r="AB62" s="36"/>
      <c r="AC62" s="36"/>
      <c r="AD62" s="36"/>
      <c r="AE62" s="36"/>
      <c r="AF62" s="36"/>
      <c r="AG62" s="38">
        <f>SUM(J62+Q62+S62+V62+X62+Z62+AC62+AD62-AF62)</f>
        <v>2635.5</v>
      </c>
      <c r="AH62" s="36"/>
      <c r="AI62" s="36" t="s">
        <v>417</v>
      </c>
      <c r="AJ62" s="36" t="s">
        <v>45</v>
      </c>
      <c r="AK62" s="36" t="s">
        <v>47</v>
      </c>
      <c r="AL62" s="36" t="s">
        <v>565</v>
      </c>
      <c r="AM62" s="36" t="s">
        <v>566</v>
      </c>
      <c r="AN62" s="34" t="s">
        <v>181</v>
      </c>
      <c r="AO62" s="39">
        <v>199221201621</v>
      </c>
      <c r="AP62" s="36" t="s">
        <v>58</v>
      </c>
      <c r="AQ62" s="36" t="s">
        <v>47</v>
      </c>
    </row>
    <row r="63" spans="1:43" s="40" customFormat="1" ht="18.95" customHeight="1" x14ac:dyDescent="0.25">
      <c r="A63" s="33">
        <v>58</v>
      </c>
      <c r="B63" s="36" t="s">
        <v>202</v>
      </c>
      <c r="C63" s="36" t="s">
        <v>57</v>
      </c>
      <c r="D63" s="36" t="s">
        <v>203</v>
      </c>
      <c r="E63" s="36" t="s">
        <v>194</v>
      </c>
      <c r="F63" s="36" t="s">
        <v>201</v>
      </c>
      <c r="G63" s="37">
        <v>40359</v>
      </c>
      <c r="H63" s="37">
        <v>45322</v>
      </c>
      <c r="I63" s="36">
        <f t="shared" si="5"/>
        <v>4963</v>
      </c>
      <c r="J63" s="38">
        <f t="shared" si="6"/>
        <v>2481.5</v>
      </c>
      <c r="K63" s="43"/>
      <c r="L63" s="38"/>
      <c r="M63" s="38"/>
      <c r="N63" s="38"/>
      <c r="O63" s="45"/>
      <c r="P63" s="38"/>
      <c r="Q63" s="38"/>
      <c r="R63" s="36" t="s">
        <v>57</v>
      </c>
      <c r="S63" s="36">
        <v>150</v>
      </c>
      <c r="T63" s="33" t="s">
        <v>44</v>
      </c>
      <c r="U63" s="36"/>
      <c r="V63" s="36"/>
      <c r="W63" s="36"/>
      <c r="X63" s="36"/>
      <c r="Y63" s="36"/>
      <c r="Z63" s="36"/>
      <c r="AA63" s="33">
        <v>58</v>
      </c>
      <c r="AB63" s="36"/>
      <c r="AC63" s="36"/>
      <c r="AD63" s="36"/>
      <c r="AE63" s="36"/>
      <c r="AF63" s="36"/>
      <c r="AG63" s="38">
        <f>AD63+AC63+Z63+X63+V63+S63+P63+Q63+J63-AF63</f>
        <v>2631.5</v>
      </c>
      <c r="AH63" s="36"/>
      <c r="AI63" s="36" t="s">
        <v>443</v>
      </c>
      <c r="AJ63" s="36" t="s">
        <v>45</v>
      </c>
      <c r="AK63" s="36" t="s">
        <v>46</v>
      </c>
      <c r="AL63" s="36" t="s">
        <v>204</v>
      </c>
      <c r="AM63" s="36" t="s">
        <v>567</v>
      </c>
      <c r="AN63" s="34" t="s">
        <v>205</v>
      </c>
      <c r="AO63" s="39">
        <v>198910400610</v>
      </c>
      <c r="AP63" s="36" t="s">
        <v>58</v>
      </c>
      <c r="AQ63" s="36"/>
    </row>
    <row r="64" spans="1:43" s="40" customFormat="1" ht="18.95" customHeight="1" x14ac:dyDescent="0.25">
      <c r="A64" s="33">
        <v>59</v>
      </c>
      <c r="B64" s="36" t="s">
        <v>187</v>
      </c>
      <c r="C64" s="36" t="s">
        <v>57</v>
      </c>
      <c r="D64" s="36" t="s">
        <v>188</v>
      </c>
      <c r="E64" s="36" t="s">
        <v>151</v>
      </c>
      <c r="F64" s="36" t="s">
        <v>178</v>
      </c>
      <c r="G64" s="37">
        <v>39286</v>
      </c>
      <c r="H64" s="37">
        <v>41904</v>
      </c>
      <c r="I64" s="36">
        <f t="shared" si="5"/>
        <v>2618</v>
      </c>
      <c r="J64" s="38">
        <f t="shared" si="6"/>
        <v>1309</v>
      </c>
      <c r="K64" s="43">
        <v>731</v>
      </c>
      <c r="L64" s="38">
        <f>SUM(K64*0.821)</f>
        <v>600.15099999999995</v>
      </c>
      <c r="M64" s="38"/>
      <c r="N64" s="38"/>
      <c r="O64" s="45"/>
      <c r="P64" s="38"/>
      <c r="Q64" s="38">
        <f>SUM(L64+N64+P64)</f>
        <v>600.15099999999995</v>
      </c>
      <c r="R64" s="36" t="s">
        <v>150</v>
      </c>
      <c r="S64" s="36">
        <v>300</v>
      </c>
      <c r="T64" s="33" t="s">
        <v>62</v>
      </c>
      <c r="U64" s="36">
        <v>40</v>
      </c>
      <c r="V64" s="36">
        <f>(10*U64)/100%</f>
        <v>400</v>
      </c>
      <c r="W64" s="36"/>
      <c r="X64" s="36"/>
      <c r="Y64" s="36" t="s">
        <v>63</v>
      </c>
      <c r="Z64" s="36">
        <v>100</v>
      </c>
      <c r="AA64" s="33">
        <v>59</v>
      </c>
      <c r="AB64" s="36"/>
      <c r="AC64" s="36"/>
      <c r="AD64" s="36"/>
      <c r="AE64" s="36">
        <v>14</v>
      </c>
      <c r="AF64" s="36">
        <v>100</v>
      </c>
      <c r="AG64" s="38">
        <f t="shared" ref="AG64:AG69" si="11">SUM(J64+Q64+S64+V64+X64+Z64+AC64+AD64-AF64)</f>
        <v>2609.1509999999998</v>
      </c>
      <c r="AH64" s="36"/>
      <c r="AI64" s="36" t="s">
        <v>417</v>
      </c>
      <c r="AJ64" s="36" t="s">
        <v>45</v>
      </c>
      <c r="AK64" s="36" t="s">
        <v>568</v>
      </c>
      <c r="AL64" s="36" t="s">
        <v>188</v>
      </c>
      <c r="AM64" s="36" t="s">
        <v>569</v>
      </c>
      <c r="AN64" s="34" t="s">
        <v>189</v>
      </c>
      <c r="AO64" s="39" t="s">
        <v>190</v>
      </c>
      <c r="AP64" s="36" t="s">
        <v>58</v>
      </c>
      <c r="AQ64" s="36" t="s">
        <v>47</v>
      </c>
    </row>
    <row r="65" spans="1:43" s="40" customFormat="1" ht="18.95" customHeight="1" x14ac:dyDescent="0.25">
      <c r="A65" s="33">
        <v>60</v>
      </c>
      <c r="B65" s="36" t="s">
        <v>402</v>
      </c>
      <c r="C65" s="36" t="s">
        <v>341</v>
      </c>
      <c r="D65" s="36" t="s">
        <v>403</v>
      </c>
      <c r="E65" s="36" t="s">
        <v>400</v>
      </c>
      <c r="F65" s="36" t="s">
        <v>404</v>
      </c>
      <c r="G65" s="37">
        <v>41283</v>
      </c>
      <c r="H65" s="37">
        <v>45322</v>
      </c>
      <c r="I65" s="36">
        <f t="shared" si="5"/>
        <v>4039</v>
      </c>
      <c r="J65" s="38">
        <f t="shared" si="6"/>
        <v>2019.5</v>
      </c>
      <c r="K65" s="43"/>
      <c r="L65" s="38"/>
      <c r="M65" s="38"/>
      <c r="N65" s="38"/>
      <c r="O65" s="45"/>
      <c r="P65" s="38"/>
      <c r="Q65" s="38"/>
      <c r="R65" s="36" t="s">
        <v>341</v>
      </c>
      <c r="S65" s="36">
        <v>550</v>
      </c>
      <c r="T65" s="33" t="s">
        <v>44</v>
      </c>
      <c r="U65" s="36"/>
      <c r="V65" s="36"/>
      <c r="W65" s="36"/>
      <c r="X65" s="36"/>
      <c r="Y65" s="36"/>
      <c r="Z65" s="36"/>
      <c r="AA65" s="33">
        <v>60</v>
      </c>
      <c r="AB65" s="36"/>
      <c r="AC65" s="36"/>
      <c r="AD65" s="36"/>
      <c r="AE65" s="36"/>
      <c r="AF65" s="36"/>
      <c r="AG65" s="38">
        <f t="shared" si="11"/>
        <v>2569.5</v>
      </c>
      <c r="AH65" s="36"/>
      <c r="AI65" s="36" t="s">
        <v>417</v>
      </c>
      <c r="AJ65" s="36" t="s">
        <v>45</v>
      </c>
      <c r="AK65" s="36" t="s">
        <v>46</v>
      </c>
      <c r="AL65" s="36" t="s">
        <v>405</v>
      </c>
      <c r="AM65" s="36" t="s">
        <v>570</v>
      </c>
      <c r="AN65" s="34" t="s">
        <v>406</v>
      </c>
      <c r="AO65" s="39" t="s">
        <v>407</v>
      </c>
      <c r="AP65" s="36" t="s">
        <v>58</v>
      </c>
      <c r="AQ65" s="36" t="s">
        <v>47</v>
      </c>
    </row>
    <row r="66" spans="1:43" s="40" customFormat="1" ht="18.95" customHeight="1" x14ac:dyDescent="0.25">
      <c r="A66" s="33">
        <v>61</v>
      </c>
      <c r="B66" s="36" t="s">
        <v>571</v>
      </c>
      <c r="C66" s="36" t="s">
        <v>59</v>
      </c>
      <c r="D66" s="36" t="s">
        <v>572</v>
      </c>
      <c r="E66" s="36" t="s">
        <v>301</v>
      </c>
      <c r="F66" s="36" t="s">
        <v>304</v>
      </c>
      <c r="G66" s="37">
        <v>40693</v>
      </c>
      <c r="H66" s="37">
        <v>45322</v>
      </c>
      <c r="I66" s="36">
        <f t="shared" si="5"/>
        <v>4629</v>
      </c>
      <c r="J66" s="38">
        <f t="shared" si="6"/>
        <v>2314.5</v>
      </c>
      <c r="K66" s="43"/>
      <c r="L66" s="38"/>
      <c r="M66" s="38"/>
      <c r="N66" s="38"/>
      <c r="O66" s="45"/>
      <c r="P66" s="38"/>
      <c r="Q66" s="38"/>
      <c r="R66" s="36" t="s">
        <v>59</v>
      </c>
      <c r="S66" s="36">
        <v>250</v>
      </c>
      <c r="T66" s="33" t="s">
        <v>44</v>
      </c>
      <c r="U66" s="36"/>
      <c r="V66" s="36"/>
      <c r="W66" s="36"/>
      <c r="X66" s="36"/>
      <c r="Y66" s="36"/>
      <c r="Z66" s="36"/>
      <c r="AA66" s="33">
        <v>61</v>
      </c>
      <c r="AB66" s="36"/>
      <c r="AC66" s="36"/>
      <c r="AD66" s="36"/>
      <c r="AE66" s="36"/>
      <c r="AF66" s="36"/>
      <c r="AG66" s="38">
        <f t="shared" si="11"/>
        <v>2564.5</v>
      </c>
      <c r="AH66" s="36"/>
      <c r="AI66" s="36" t="s">
        <v>417</v>
      </c>
      <c r="AJ66" s="36" t="s">
        <v>45</v>
      </c>
      <c r="AK66" s="36" t="s">
        <v>47</v>
      </c>
      <c r="AL66" s="36" t="s">
        <v>573</v>
      </c>
      <c r="AM66" s="36" t="s">
        <v>574</v>
      </c>
      <c r="AN66" s="34" t="s">
        <v>575</v>
      </c>
      <c r="AO66" s="39" t="s">
        <v>576</v>
      </c>
      <c r="AP66" s="36" t="s">
        <v>58</v>
      </c>
      <c r="AQ66" s="36" t="s">
        <v>47</v>
      </c>
    </row>
    <row r="67" spans="1:43" s="40" customFormat="1" ht="18.95" customHeight="1" x14ac:dyDescent="0.25">
      <c r="A67" s="33">
        <v>62</v>
      </c>
      <c r="B67" s="36" t="s">
        <v>305</v>
      </c>
      <c r="C67" s="36" t="s">
        <v>56</v>
      </c>
      <c r="D67" s="36" t="s">
        <v>577</v>
      </c>
      <c r="E67" s="36" t="s">
        <v>301</v>
      </c>
      <c r="F67" s="36" t="s">
        <v>302</v>
      </c>
      <c r="G67" s="37">
        <v>41178</v>
      </c>
      <c r="H67" s="37">
        <v>45322</v>
      </c>
      <c r="I67" s="36">
        <f t="shared" si="5"/>
        <v>4144</v>
      </c>
      <c r="J67" s="38">
        <f t="shared" si="6"/>
        <v>2072</v>
      </c>
      <c r="K67" s="43"/>
      <c r="L67" s="38"/>
      <c r="M67" s="38"/>
      <c r="N67" s="38"/>
      <c r="O67" s="45"/>
      <c r="P67" s="38"/>
      <c r="Q67" s="38"/>
      <c r="R67" s="36" t="s">
        <v>56</v>
      </c>
      <c r="S67" s="36">
        <v>200</v>
      </c>
      <c r="T67" s="33" t="s">
        <v>44</v>
      </c>
      <c r="U67" s="36"/>
      <c r="V67" s="36"/>
      <c r="W67" s="36"/>
      <c r="X67" s="36"/>
      <c r="Y67" s="36"/>
      <c r="Z67" s="36"/>
      <c r="AA67" s="33">
        <v>62</v>
      </c>
      <c r="AB67" s="36"/>
      <c r="AC67" s="36"/>
      <c r="AD67" s="36">
        <v>250</v>
      </c>
      <c r="AE67" s="36"/>
      <c r="AF67" s="36"/>
      <c r="AG67" s="38">
        <f t="shared" si="11"/>
        <v>2522</v>
      </c>
      <c r="AH67" s="36"/>
      <c r="AI67" s="36" t="s">
        <v>417</v>
      </c>
      <c r="AJ67" s="36" t="s">
        <v>45</v>
      </c>
      <c r="AK67" s="36" t="s">
        <v>47</v>
      </c>
      <c r="AL67" s="36" t="s">
        <v>306</v>
      </c>
      <c r="AM67" s="36" t="s">
        <v>578</v>
      </c>
      <c r="AN67" s="34" t="s">
        <v>307</v>
      </c>
      <c r="AO67" s="39" t="s">
        <v>308</v>
      </c>
      <c r="AP67" s="36" t="s">
        <v>58</v>
      </c>
      <c r="AQ67" s="36" t="s">
        <v>46</v>
      </c>
    </row>
    <row r="68" spans="1:43" s="40" customFormat="1" ht="18.95" customHeight="1" x14ac:dyDescent="0.25">
      <c r="A68" s="33">
        <v>63</v>
      </c>
      <c r="B68" s="36" t="s">
        <v>318</v>
      </c>
      <c r="C68" s="36" t="s">
        <v>56</v>
      </c>
      <c r="D68" s="36" t="s">
        <v>579</v>
      </c>
      <c r="E68" s="36" t="s">
        <v>301</v>
      </c>
      <c r="F68" s="36" t="s">
        <v>303</v>
      </c>
      <c r="G68" s="37">
        <v>41178</v>
      </c>
      <c r="H68" s="37">
        <v>45322</v>
      </c>
      <c r="I68" s="36">
        <f t="shared" si="5"/>
        <v>4144</v>
      </c>
      <c r="J68" s="38">
        <f t="shared" si="6"/>
        <v>2072</v>
      </c>
      <c r="K68" s="43"/>
      <c r="L68" s="38"/>
      <c r="M68" s="38"/>
      <c r="N68" s="38"/>
      <c r="O68" s="45"/>
      <c r="P68" s="38"/>
      <c r="Q68" s="38"/>
      <c r="R68" s="36" t="s">
        <v>56</v>
      </c>
      <c r="S68" s="36">
        <v>200</v>
      </c>
      <c r="T68" s="33" t="s">
        <v>44</v>
      </c>
      <c r="U68" s="36"/>
      <c r="V68" s="36"/>
      <c r="W68" s="36"/>
      <c r="X68" s="36"/>
      <c r="Y68" s="36"/>
      <c r="Z68" s="36"/>
      <c r="AA68" s="33">
        <v>63</v>
      </c>
      <c r="AB68" s="36"/>
      <c r="AC68" s="36"/>
      <c r="AD68" s="36">
        <v>250</v>
      </c>
      <c r="AE68" s="36"/>
      <c r="AF68" s="36"/>
      <c r="AG68" s="38">
        <f t="shared" si="11"/>
        <v>2522</v>
      </c>
      <c r="AH68" s="36"/>
      <c r="AI68" s="36" t="s">
        <v>417</v>
      </c>
      <c r="AJ68" s="36" t="s">
        <v>45</v>
      </c>
      <c r="AK68" s="36" t="s">
        <v>46</v>
      </c>
      <c r="AL68" s="36" t="s">
        <v>319</v>
      </c>
      <c r="AM68" s="36" t="s">
        <v>580</v>
      </c>
      <c r="AN68" s="34" t="s">
        <v>320</v>
      </c>
      <c r="AO68" s="39" t="s">
        <v>321</v>
      </c>
      <c r="AP68" s="36" t="s">
        <v>58</v>
      </c>
      <c r="AQ68" s="36" t="s">
        <v>47</v>
      </c>
    </row>
    <row r="69" spans="1:43" s="40" customFormat="1" ht="18.95" customHeight="1" x14ac:dyDescent="0.25">
      <c r="A69" s="33">
        <v>64</v>
      </c>
      <c r="B69" s="36" t="s">
        <v>581</v>
      </c>
      <c r="C69" s="36" t="s">
        <v>57</v>
      </c>
      <c r="D69" s="36" t="s">
        <v>582</v>
      </c>
      <c r="E69" s="36" t="s">
        <v>115</v>
      </c>
      <c r="F69" s="36" t="s">
        <v>140</v>
      </c>
      <c r="G69" s="37">
        <v>39974</v>
      </c>
      <c r="H69" s="37">
        <v>45322</v>
      </c>
      <c r="I69" s="36">
        <f t="shared" si="5"/>
        <v>5348</v>
      </c>
      <c r="J69" s="38">
        <f t="shared" si="6"/>
        <v>2674</v>
      </c>
      <c r="K69" s="43">
        <v>31</v>
      </c>
      <c r="L69" s="38">
        <f>SUM(K69*0.821)</f>
        <v>25.450999999999997</v>
      </c>
      <c r="M69" s="38"/>
      <c r="N69" s="38"/>
      <c r="O69" s="45"/>
      <c r="P69" s="38"/>
      <c r="Q69" s="38">
        <f>SUM(L69+N69+P69)</f>
        <v>25.450999999999997</v>
      </c>
      <c r="R69" s="36" t="s">
        <v>57</v>
      </c>
      <c r="S69" s="36">
        <v>150</v>
      </c>
      <c r="T69" s="33" t="s">
        <v>44</v>
      </c>
      <c r="U69" s="36"/>
      <c r="V69" s="36"/>
      <c r="W69" s="36"/>
      <c r="X69" s="36"/>
      <c r="Y69" s="36"/>
      <c r="Z69" s="36"/>
      <c r="AA69" s="33">
        <v>64</v>
      </c>
      <c r="AB69" s="36"/>
      <c r="AC69" s="36"/>
      <c r="AD69" s="36"/>
      <c r="AE69" s="36">
        <v>70</v>
      </c>
      <c r="AF69" s="36">
        <v>350</v>
      </c>
      <c r="AG69" s="38">
        <f t="shared" si="11"/>
        <v>2499.451</v>
      </c>
      <c r="AH69" s="36"/>
      <c r="AI69" s="36" t="s">
        <v>417</v>
      </c>
      <c r="AJ69" s="36" t="s">
        <v>45</v>
      </c>
      <c r="AK69" s="36" t="s">
        <v>47</v>
      </c>
      <c r="AL69" s="36" t="s">
        <v>583</v>
      </c>
      <c r="AM69" s="36" t="s">
        <v>584</v>
      </c>
      <c r="AN69" s="34" t="s">
        <v>585</v>
      </c>
      <c r="AO69" s="39" t="s">
        <v>586</v>
      </c>
      <c r="AP69" s="36" t="s">
        <v>58</v>
      </c>
      <c r="AQ69" s="36" t="s">
        <v>47</v>
      </c>
    </row>
    <row r="70" spans="1:43" s="40" customFormat="1" ht="18.95" customHeight="1" x14ac:dyDescent="0.25">
      <c r="A70" s="33">
        <v>65</v>
      </c>
      <c r="B70" s="36" t="s">
        <v>208</v>
      </c>
      <c r="C70" s="36" t="s">
        <v>57</v>
      </c>
      <c r="D70" s="36" t="s">
        <v>209</v>
      </c>
      <c r="E70" s="36" t="s">
        <v>194</v>
      </c>
      <c r="F70" s="36" t="s">
        <v>207</v>
      </c>
      <c r="G70" s="37">
        <v>40877</v>
      </c>
      <c r="H70" s="37">
        <v>45322</v>
      </c>
      <c r="I70" s="36">
        <f t="shared" si="5"/>
        <v>4445</v>
      </c>
      <c r="J70" s="38">
        <f t="shared" si="6"/>
        <v>2222.5</v>
      </c>
      <c r="K70" s="43"/>
      <c r="L70" s="38"/>
      <c r="M70" s="38"/>
      <c r="N70" s="38"/>
      <c r="O70" s="45"/>
      <c r="P70" s="38"/>
      <c r="Q70" s="38"/>
      <c r="R70" s="36" t="s">
        <v>57</v>
      </c>
      <c r="S70" s="36">
        <v>150</v>
      </c>
      <c r="T70" s="33" t="s">
        <v>44</v>
      </c>
      <c r="U70" s="36">
        <v>0.2</v>
      </c>
      <c r="V70" s="36">
        <v>60</v>
      </c>
      <c r="W70" s="36"/>
      <c r="X70" s="36"/>
      <c r="Y70" s="36"/>
      <c r="Z70" s="36"/>
      <c r="AA70" s="33">
        <v>65</v>
      </c>
      <c r="AB70" s="36"/>
      <c r="AC70" s="36"/>
      <c r="AD70" s="36"/>
      <c r="AE70" s="36"/>
      <c r="AF70" s="36"/>
      <c r="AG70" s="38">
        <f>AD70+AC70+Z70+X70+V70+S70+Q70+J70-AF70</f>
        <v>2432.5</v>
      </c>
      <c r="AH70" s="36"/>
      <c r="AI70" s="36" t="s">
        <v>443</v>
      </c>
      <c r="AJ70" s="36" t="s">
        <v>45</v>
      </c>
      <c r="AK70" s="36" t="s">
        <v>47</v>
      </c>
      <c r="AL70" s="36" t="s">
        <v>210</v>
      </c>
      <c r="AM70" s="36" t="s">
        <v>588</v>
      </c>
      <c r="AN70" s="34" t="s">
        <v>211</v>
      </c>
      <c r="AO70" s="39" t="s">
        <v>212</v>
      </c>
      <c r="AP70" s="36" t="s">
        <v>58</v>
      </c>
      <c r="AQ70" s="36"/>
    </row>
    <row r="71" spans="1:43" s="40" customFormat="1" ht="18.95" customHeight="1" x14ac:dyDescent="0.25">
      <c r="A71" s="33">
        <v>66</v>
      </c>
      <c r="B71" s="36" t="s">
        <v>589</v>
      </c>
      <c r="C71" s="36" t="s">
        <v>113</v>
      </c>
      <c r="D71" s="36" t="s">
        <v>590</v>
      </c>
      <c r="E71" s="36" t="s">
        <v>106</v>
      </c>
      <c r="F71" s="36" t="s">
        <v>108</v>
      </c>
      <c r="G71" s="37">
        <v>40664</v>
      </c>
      <c r="H71" s="37">
        <v>45322</v>
      </c>
      <c r="I71" s="36">
        <f t="shared" si="5"/>
        <v>4658</v>
      </c>
      <c r="J71" s="38">
        <f t="shared" si="6"/>
        <v>2329</v>
      </c>
      <c r="K71" s="43"/>
      <c r="L71" s="38"/>
      <c r="M71" s="38"/>
      <c r="N71" s="38"/>
      <c r="O71" s="45"/>
      <c r="P71" s="38"/>
      <c r="Q71" s="38"/>
      <c r="R71" s="36" t="s">
        <v>113</v>
      </c>
      <c r="S71" s="36">
        <v>100</v>
      </c>
      <c r="T71" s="33"/>
      <c r="U71" s="36"/>
      <c r="V71" s="36"/>
      <c r="W71" s="36"/>
      <c r="X71" s="36"/>
      <c r="Y71" s="36"/>
      <c r="Z71" s="36"/>
      <c r="AA71" s="33">
        <v>66</v>
      </c>
      <c r="AB71" s="36"/>
      <c r="AC71" s="36"/>
      <c r="AD71" s="36"/>
      <c r="AE71" s="36"/>
      <c r="AF71" s="36"/>
      <c r="AG71" s="38">
        <f>SUM(J71+Q71+S71+V71+X71+Z71+AC71+AD71-AF71)</f>
        <v>2429</v>
      </c>
      <c r="AH71" s="36"/>
      <c r="AI71" s="36" t="s">
        <v>417</v>
      </c>
      <c r="AJ71" s="36" t="s">
        <v>45</v>
      </c>
      <c r="AK71" s="36" t="s">
        <v>47</v>
      </c>
      <c r="AL71" s="36" t="s">
        <v>591</v>
      </c>
      <c r="AM71" s="36" t="s">
        <v>592</v>
      </c>
      <c r="AN71" s="34" t="s">
        <v>593</v>
      </c>
      <c r="AO71" s="39" t="s">
        <v>594</v>
      </c>
      <c r="AP71" s="36" t="s">
        <v>58</v>
      </c>
      <c r="AQ71" s="36"/>
    </row>
    <row r="72" spans="1:43" s="40" customFormat="1" ht="18.95" customHeight="1" x14ac:dyDescent="0.25">
      <c r="A72" s="33">
        <v>67</v>
      </c>
      <c r="B72" s="36" t="s">
        <v>344</v>
      </c>
      <c r="C72" s="36" t="s">
        <v>341</v>
      </c>
      <c r="D72" s="36" t="s">
        <v>345</v>
      </c>
      <c r="E72" s="36" t="s">
        <v>340</v>
      </c>
      <c r="F72" s="36" t="s">
        <v>343</v>
      </c>
      <c r="G72" s="37">
        <v>41593</v>
      </c>
      <c r="H72" s="37">
        <v>45322</v>
      </c>
      <c r="I72" s="36">
        <f t="shared" si="5"/>
        <v>3729</v>
      </c>
      <c r="J72" s="38">
        <f t="shared" si="6"/>
        <v>1864.5</v>
      </c>
      <c r="K72" s="43"/>
      <c r="L72" s="38"/>
      <c r="M72" s="38"/>
      <c r="N72" s="38"/>
      <c r="O72" s="45"/>
      <c r="P72" s="38"/>
      <c r="Q72" s="38"/>
      <c r="R72" s="36" t="s">
        <v>104</v>
      </c>
      <c r="S72" s="36">
        <v>550</v>
      </c>
      <c r="T72" s="33" t="s">
        <v>44</v>
      </c>
      <c r="U72" s="36"/>
      <c r="V72" s="36"/>
      <c r="W72" s="36"/>
      <c r="X72" s="36"/>
      <c r="Y72" s="36"/>
      <c r="Z72" s="36"/>
      <c r="AA72" s="33">
        <v>67</v>
      </c>
      <c r="AB72" s="36"/>
      <c r="AC72" s="36"/>
      <c r="AD72" s="36"/>
      <c r="AE72" s="36"/>
      <c r="AF72" s="36"/>
      <c r="AG72" s="38">
        <f>SUM(J72+Q72+S72+V72+X72+Z72+AC72+AD72-AF72)</f>
        <v>2414.5</v>
      </c>
      <c r="AH72" s="36"/>
      <c r="AI72" s="36" t="s">
        <v>417</v>
      </c>
      <c r="AJ72" s="36" t="s">
        <v>45</v>
      </c>
      <c r="AK72" s="36" t="s">
        <v>46</v>
      </c>
      <c r="AL72" s="36" t="s">
        <v>346</v>
      </c>
      <c r="AM72" s="36" t="s">
        <v>595</v>
      </c>
      <c r="AN72" s="34">
        <v>763833229</v>
      </c>
      <c r="AO72" s="39" t="s">
        <v>347</v>
      </c>
      <c r="AP72" s="36" t="s">
        <v>58</v>
      </c>
      <c r="AQ72" s="36" t="s">
        <v>47</v>
      </c>
    </row>
    <row r="73" spans="1:43" s="40" customFormat="1" ht="18.95" customHeight="1" x14ac:dyDescent="0.25">
      <c r="A73" s="33">
        <v>68</v>
      </c>
      <c r="B73" s="36" t="s">
        <v>596</v>
      </c>
      <c r="C73" s="36" t="s">
        <v>57</v>
      </c>
      <c r="D73" s="36" t="s">
        <v>597</v>
      </c>
      <c r="E73" s="36" t="s">
        <v>143</v>
      </c>
      <c r="F73" s="36" t="s">
        <v>149</v>
      </c>
      <c r="G73" s="37">
        <v>39596</v>
      </c>
      <c r="H73" s="37">
        <v>42100</v>
      </c>
      <c r="I73" s="36">
        <f t="shared" si="5"/>
        <v>2504</v>
      </c>
      <c r="J73" s="38">
        <f t="shared" si="6"/>
        <v>1252</v>
      </c>
      <c r="K73" s="43"/>
      <c r="L73" s="38">
        <v>357.96</v>
      </c>
      <c r="M73" s="38"/>
      <c r="N73" s="38"/>
      <c r="O73" s="45"/>
      <c r="P73" s="38"/>
      <c r="Q73" s="38">
        <f>SUM(L73+N73+P73)</f>
        <v>357.96</v>
      </c>
      <c r="R73" s="36" t="s">
        <v>54</v>
      </c>
      <c r="S73" s="36">
        <v>300</v>
      </c>
      <c r="T73" s="33" t="s">
        <v>62</v>
      </c>
      <c r="U73" s="36">
        <v>0.5</v>
      </c>
      <c r="V73" s="36">
        <v>500</v>
      </c>
      <c r="W73" s="36"/>
      <c r="X73" s="36"/>
      <c r="Y73" s="36"/>
      <c r="Z73" s="36"/>
      <c r="AA73" s="33">
        <v>68</v>
      </c>
      <c r="AB73" s="36"/>
      <c r="AC73" s="36"/>
      <c r="AD73" s="36"/>
      <c r="AE73" s="36"/>
      <c r="AF73" s="36"/>
      <c r="AG73" s="38">
        <f>SUM(J73+Q73+S73+V73+X73+Z73+AC73+AD73-AF73)</f>
        <v>2409.96</v>
      </c>
      <c r="AH73" s="36"/>
      <c r="AI73" s="36" t="s">
        <v>65</v>
      </c>
      <c r="AJ73" s="36" t="s">
        <v>45</v>
      </c>
      <c r="AK73" s="36" t="s">
        <v>47</v>
      </c>
      <c r="AL73" s="36" t="s">
        <v>598</v>
      </c>
      <c r="AM73" s="36" t="s">
        <v>599</v>
      </c>
      <c r="AN73" s="34" t="s">
        <v>600</v>
      </c>
      <c r="AO73" s="39" t="s">
        <v>601</v>
      </c>
      <c r="AP73" s="36" t="s">
        <v>90</v>
      </c>
      <c r="AQ73" s="36" t="s">
        <v>47</v>
      </c>
    </row>
    <row r="74" spans="1:43" s="40" customFormat="1" ht="18.95" customHeight="1" x14ac:dyDescent="0.25">
      <c r="A74" s="33">
        <v>69</v>
      </c>
      <c r="B74" s="36" t="s">
        <v>387</v>
      </c>
      <c r="C74" s="36" t="s">
        <v>57</v>
      </c>
      <c r="D74" s="36" t="s">
        <v>388</v>
      </c>
      <c r="E74" s="36" t="s">
        <v>374</v>
      </c>
      <c r="F74" s="36" t="s">
        <v>375</v>
      </c>
      <c r="G74" s="37">
        <v>40330</v>
      </c>
      <c r="H74" s="37">
        <v>45322</v>
      </c>
      <c r="I74" s="36">
        <f t="shared" si="5"/>
        <v>4992</v>
      </c>
      <c r="J74" s="38">
        <f t="shared" si="6"/>
        <v>2496</v>
      </c>
      <c r="K74" s="43"/>
      <c r="L74" s="38"/>
      <c r="M74" s="38"/>
      <c r="N74" s="38"/>
      <c r="O74" s="45"/>
      <c r="P74" s="38"/>
      <c r="Q74" s="38"/>
      <c r="R74" s="36" t="s">
        <v>57</v>
      </c>
      <c r="S74" s="36">
        <v>150</v>
      </c>
      <c r="T74" s="33" t="s">
        <v>44</v>
      </c>
      <c r="U74" s="36"/>
      <c r="V74" s="36"/>
      <c r="W74" s="36"/>
      <c r="X74" s="36"/>
      <c r="Y74" s="36"/>
      <c r="Z74" s="36"/>
      <c r="AA74" s="33">
        <v>69</v>
      </c>
      <c r="AB74" s="36"/>
      <c r="AC74" s="36"/>
      <c r="AD74" s="36"/>
      <c r="AE74" s="36">
        <v>42</v>
      </c>
      <c r="AF74" s="36">
        <v>250</v>
      </c>
      <c r="AG74" s="38">
        <f>SUM(J74+Q74+S74+V74+X74+Z74+AC74+AD74-AF74)</f>
        <v>2396</v>
      </c>
      <c r="AH74" s="36"/>
      <c r="AI74" s="36" t="s">
        <v>417</v>
      </c>
      <c r="AJ74" s="36" t="s">
        <v>45</v>
      </c>
      <c r="AK74" s="36" t="s">
        <v>46</v>
      </c>
      <c r="AL74" s="36" t="s">
        <v>389</v>
      </c>
      <c r="AM74" s="36" t="s">
        <v>602</v>
      </c>
      <c r="AN74" s="34" t="s">
        <v>390</v>
      </c>
      <c r="AO74" s="39">
        <v>198771103566</v>
      </c>
      <c r="AP74" s="36" t="s">
        <v>58</v>
      </c>
      <c r="AQ74" s="36" t="s">
        <v>46</v>
      </c>
    </row>
    <row r="75" spans="1:43" s="40" customFormat="1" ht="18.95" customHeight="1" x14ac:dyDescent="0.25">
      <c r="A75" s="33">
        <v>70</v>
      </c>
      <c r="B75" s="36" t="s">
        <v>603</v>
      </c>
      <c r="C75" s="36" t="s">
        <v>56</v>
      </c>
      <c r="D75" s="36" t="s">
        <v>604</v>
      </c>
      <c r="E75" s="36" t="s">
        <v>351</v>
      </c>
      <c r="F75" s="36" t="s">
        <v>352</v>
      </c>
      <c r="G75" s="37">
        <v>40938</v>
      </c>
      <c r="H75" s="37">
        <v>45322</v>
      </c>
      <c r="I75" s="36">
        <v>4384</v>
      </c>
      <c r="J75" s="38">
        <f t="shared" si="6"/>
        <v>2192</v>
      </c>
      <c r="K75" s="43"/>
      <c r="L75" s="38"/>
      <c r="M75" s="38"/>
      <c r="N75" s="38"/>
      <c r="O75" s="45"/>
      <c r="P75" s="38"/>
      <c r="Q75" s="38"/>
      <c r="R75" s="36" t="s">
        <v>56</v>
      </c>
      <c r="S75" s="36">
        <v>200</v>
      </c>
      <c r="T75" s="33" t="s">
        <v>44</v>
      </c>
      <c r="U75" s="36"/>
      <c r="V75" s="36"/>
      <c r="W75" s="36"/>
      <c r="X75" s="36"/>
      <c r="Y75" s="36"/>
      <c r="Z75" s="36"/>
      <c r="AA75" s="33">
        <v>70</v>
      </c>
      <c r="AB75" s="36"/>
      <c r="AC75" s="36"/>
      <c r="AD75" s="36"/>
      <c r="AE75" s="36"/>
      <c r="AF75" s="36"/>
      <c r="AG75" s="38">
        <f>AD75+AC75+Z75+X75+V75+S75+P75+Q75+J75-AF75</f>
        <v>2392</v>
      </c>
      <c r="AH75" s="36"/>
      <c r="AI75" s="36" t="s">
        <v>605</v>
      </c>
      <c r="AJ75" s="36" t="s">
        <v>45</v>
      </c>
      <c r="AK75" s="36" t="s">
        <v>46</v>
      </c>
      <c r="AL75" s="36" t="s">
        <v>606</v>
      </c>
      <c r="AM75" s="36" t="s">
        <v>607</v>
      </c>
      <c r="AN75" s="34">
        <v>710105652</v>
      </c>
      <c r="AO75" s="39" t="s">
        <v>608</v>
      </c>
      <c r="AP75" s="36" t="s">
        <v>58</v>
      </c>
      <c r="AQ75" s="36" t="s">
        <v>47</v>
      </c>
    </row>
    <row r="76" spans="1:43" s="40" customFormat="1" ht="18.95" customHeight="1" x14ac:dyDescent="0.25">
      <c r="A76" s="33">
        <v>71</v>
      </c>
      <c r="B76" s="36" t="s">
        <v>75</v>
      </c>
      <c r="C76" s="36" t="s">
        <v>68</v>
      </c>
      <c r="D76" s="36" t="s">
        <v>609</v>
      </c>
      <c r="E76" s="36" t="s">
        <v>64</v>
      </c>
      <c r="F76" s="36" t="s">
        <v>66</v>
      </c>
      <c r="G76" s="37">
        <v>41019</v>
      </c>
      <c r="H76" s="37">
        <v>45322</v>
      </c>
      <c r="I76" s="36">
        <f t="shared" ref="I76:I83" si="12">DATEDIF(G76,H76,"d")</f>
        <v>4303</v>
      </c>
      <c r="J76" s="38">
        <f t="shared" si="6"/>
        <v>2151.5</v>
      </c>
      <c r="K76" s="43"/>
      <c r="L76" s="38"/>
      <c r="M76" s="38"/>
      <c r="N76" s="38"/>
      <c r="O76" s="45"/>
      <c r="P76" s="38"/>
      <c r="Q76" s="38"/>
      <c r="R76" s="36" t="s">
        <v>68</v>
      </c>
      <c r="S76" s="36">
        <v>200</v>
      </c>
      <c r="T76" s="33" t="s">
        <v>44</v>
      </c>
      <c r="U76" s="36"/>
      <c r="V76" s="36"/>
      <c r="W76" s="36"/>
      <c r="X76" s="36"/>
      <c r="Y76" s="36"/>
      <c r="Z76" s="36"/>
      <c r="AA76" s="33">
        <v>71</v>
      </c>
      <c r="AB76" s="36"/>
      <c r="AC76" s="36"/>
      <c r="AD76" s="36"/>
      <c r="AE76" s="36"/>
      <c r="AF76" s="36"/>
      <c r="AG76" s="38">
        <f t="shared" ref="AG76:AG81" si="13">SUM(J76+Q76+S76+V76+X76+Z76+AC76+AD76-AF76)</f>
        <v>2351.5</v>
      </c>
      <c r="AH76" s="36"/>
      <c r="AI76" s="36" t="s">
        <v>65</v>
      </c>
      <c r="AJ76" s="36" t="s">
        <v>45</v>
      </c>
      <c r="AK76" s="36" t="s">
        <v>464</v>
      </c>
      <c r="AL76" s="36" t="s">
        <v>76</v>
      </c>
      <c r="AM76" s="36" t="s">
        <v>610</v>
      </c>
      <c r="AN76" s="34" t="s">
        <v>77</v>
      </c>
      <c r="AO76" s="39" t="s">
        <v>78</v>
      </c>
      <c r="AP76" s="36" t="s">
        <v>58</v>
      </c>
      <c r="AQ76" s="36" t="s">
        <v>47</v>
      </c>
    </row>
    <row r="77" spans="1:43" s="40" customFormat="1" ht="18.95" customHeight="1" x14ac:dyDescent="0.25">
      <c r="A77" s="33">
        <v>72</v>
      </c>
      <c r="B77" s="36" t="s">
        <v>371</v>
      </c>
      <c r="C77" s="36" t="s">
        <v>59</v>
      </c>
      <c r="D77" s="36" t="s">
        <v>611</v>
      </c>
      <c r="E77" s="36" t="s">
        <v>361</v>
      </c>
      <c r="F77" s="36" t="s">
        <v>362</v>
      </c>
      <c r="G77" s="37">
        <v>41239</v>
      </c>
      <c r="H77" s="37">
        <v>45322</v>
      </c>
      <c r="I77" s="36">
        <f t="shared" si="12"/>
        <v>4083</v>
      </c>
      <c r="J77" s="38">
        <f t="shared" si="6"/>
        <v>2041.5</v>
      </c>
      <c r="K77" s="43"/>
      <c r="L77" s="38"/>
      <c r="M77" s="38"/>
      <c r="N77" s="38"/>
      <c r="O77" s="45"/>
      <c r="P77" s="38"/>
      <c r="Q77" s="38"/>
      <c r="R77" s="36" t="s">
        <v>59</v>
      </c>
      <c r="S77" s="36">
        <v>250</v>
      </c>
      <c r="T77" s="33" t="s">
        <v>44</v>
      </c>
      <c r="U77" s="36"/>
      <c r="V77" s="36"/>
      <c r="W77" s="36"/>
      <c r="X77" s="36"/>
      <c r="Y77" s="36"/>
      <c r="Z77" s="36"/>
      <c r="AA77" s="33">
        <v>72</v>
      </c>
      <c r="AB77" s="36"/>
      <c r="AC77" s="36"/>
      <c r="AD77" s="36"/>
      <c r="AE77" s="36"/>
      <c r="AF77" s="36"/>
      <c r="AG77" s="38">
        <f t="shared" si="13"/>
        <v>2291.5</v>
      </c>
      <c r="AH77" s="36"/>
      <c r="AI77" s="36" t="s">
        <v>443</v>
      </c>
      <c r="AJ77" s="36" t="s">
        <v>45</v>
      </c>
      <c r="AK77" s="36" t="s">
        <v>47</v>
      </c>
      <c r="AL77" s="36" t="s">
        <v>372</v>
      </c>
      <c r="AM77" s="36" t="s">
        <v>612</v>
      </c>
      <c r="AN77" s="34">
        <v>714351206</v>
      </c>
      <c r="AO77" s="39" t="s">
        <v>373</v>
      </c>
      <c r="AP77" s="36" t="s">
        <v>58</v>
      </c>
      <c r="AQ77" s="36" t="s">
        <v>47</v>
      </c>
    </row>
    <row r="78" spans="1:43" s="40" customFormat="1" ht="18.95" customHeight="1" x14ac:dyDescent="0.25">
      <c r="A78" s="33">
        <v>73</v>
      </c>
      <c r="B78" s="36" t="s">
        <v>613</v>
      </c>
      <c r="C78" s="36" t="s">
        <v>59</v>
      </c>
      <c r="D78" s="36" t="s">
        <v>614</v>
      </c>
      <c r="E78" s="36" t="s">
        <v>286</v>
      </c>
      <c r="F78" s="36" t="s">
        <v>287</v>
      </c>
      <c r="G78" s="37">
        <v>41242</v>
      </c>
      <c r="H78" s="37">
        <v>45322</v>
      </c>
      <c r="I78" s="36">
        <f t="shared" si="12"/>
        <v>4080</v>
      </c>
      <c r="J78" s="38">
        <f t="shared" ref="J78:J83" si="14">I78*0.5</f>
        <v>2040</v>
      </c>
      <c r="K78" s="43"/>
      <c r="L78" s="38"/>
      <c r="M78" s="38"/>
      <c r="N78" s="38"/>
      <c r="O78" s="45"/>
      <c r="P78" s="38"/>
      <c r="Q78" s="38"/>
      <c r="R78" s="36" t="s">
        <v>59</v>
      </c>
      <c r="S78" s="36">
        <v>250</v>
      </c>
      <c r="T78" s="33" t="s">
        <v>44</v>
      </c>
      <c r="U78" s="36"/>
      <c r="V78" s="36"/>
      <c r="W78" s="36"/>
      <c r="X78" s="36"/>
      <c r="Y78" s="36"/>
      <c r="Z78" s="36"/>
      <c r="AA78" s="33">
        <v>73</v>
      </c>
      <c r="AB78" s="36"/>
      <c r="AC78" s="36"/>
      <c r="AD78" s="36"/>
      <c r="AE78" s="36"/>
      <c r="AF78" s="36"/>
      <c r="AG78" s="38">
        <f t="shared" si="13"/>
        <v>2290</v>
      </c>
      <c r="AH78" s="36"/>
      <c r="AI78" s="36" t="s">
        <v>65</v>
      </c>
      <c r="AJ78" s="36" t="s">
        <v>45</v>
      </c>
      <c r="AK78" s="36" t="s">
        <v>47</v>
      </c>
      <c r="AL78" s="36" t="s">
        <v>638</v>
      </c>
      <c r="AM78" s="36" t="s">
        <v>615</v>
      </c>
      <c r="AN78" s="34" t="s">
        <v>616</v>
      </c>
      <c r="AO78" s="39" t="s">
        <v>617</v>
      </c>
      <c r="AP78" s="36" t="s">
        <v>58</v>
      </c>
      <c r="AQ78" s="36"/>
    </row>
    <row r="79" spans="1:43" s="40" customFormat="1" ht="18.95" customHeight="1" x14ac:dyDescent="0.25">
      <c r="A79" s="33">
        <v>74</v>
      </c>
      <c r="B79" s="36" t="s">
        <v>391</v>
      </c>
      <c r="C79" s="36" t="s">
        <v>56</v>
      </c>
      <c r="D79" s="36" t="s">
        <v>392</v>
      </c>
      <c r="E79" s="36" t="s">
        <v>374</v>
      </c>
      <c r="F79" s="36" t="s">
        <v>375</v>
      </c>
      <c r="G79" s="37">
        <v>39828</v>
      </c>
      <c r="H79" s="37">
        <v>45322</v>
      </c>
      <c r="I79" s="36">
        <f t="shared" si="12"/>
        <v>5494</v>
      </c>
      <c r="J79" s="38">
        <f t="shared" si="14"/>
        <v>2747</v>
      </c>
      <c r="K79" s="43">
        <v>62</v>
      </c>
      <c r="L79" s="38">
        <f>SUM(K79*0.821)</f>
        <v>50.901999999999994</v>
      </c>
      <c r="M79" s="38"/>
      <c r="N79" s="38"/>
      <c r="O79" s="45"/>
      <c r="P79" s="38"/>
      <c r="Q79" s="38">
        <f>SUM(L79+N79+P79)</f>
        <v>50.901999999999994</v>
      </c>
      <c r="R79" s="36" t="s">
        <v>56</v>
      </c>
      <c r="S79" s="36">
        <v>200</v>
      </c>
      <c r="T79" s="33" t="s">
        <v>44</v>
      </c>
      <c r="U79" s="36"/>
      <c r="V79" s="36"/>
      <c r="W79" s="36"/>
      <c r="X79" s="36"/>
      <c r="Y79" s="36"/>
      <c r="Z79" s="36"/>
      <c r="AA79" s="33">
        <v>74</v>
      </c>
      <c r="AB79" s="36"/>
      <c r="AC79" s="36"/>
      <c r="AD79" s="36"/>
      <c r="AE79" s="36">
        <v>457</v>
      </c>
      <c r="AF79" s="36">
        <v>726</v>
      </c>
      <c r="AG79" s="38">
        <f t="shared" si="13"/>
        <v>2271.902</v>
      </c>
      <c r="AH79" s="36"/>
      <c r="AI79" s="36" t="s">
        <v>417</v>
      </c>
      <c r="AJ79" s="36" t="s">
        <v>45</v>
      </c>
      <c r="AK79" s="36" t="s">
        <v>47</v>
      </c>
      <c r="AL79" s="36" t="s">
        <v>393</v>
      </c>
      <c r="AM79" s="36" t="s">
        <v>618</v>
      </c>
      <c r="AN79" s="34" t="s">
        <v>394</v>
      </c>
      <c r="AO79" s="39" t="s">
        <v>395</v>
      </c>
      <c r="AP79" s="36" t="s">
        <v>381</v>
      </c>
      <c r="AQ79" s="36" t="s">
        <v>46</v>
      </c>
    </row>
    <row r="80" spans="1:43" s="40" customFormat="1" ht="18.95" customHeight="1" x14ac:dyDescent="0.25">
      <c r="A80" s="33">
        <v>75</v>
      </c>
      <c r="B80" s="36" t="s">
        <v>396</v>
      </c>
      <c r="C80" s="36" t="s">
        <v>57</v>
      </c>
      <c r="D80" s="36" t="s">
        <v>397</v>
      </c>
      <c r="E80" s="36" t="s">
        <v>374</v>
      </c>
      <c r="F80" s="36" t="s">
        <v>375</v>
      </c>
      <c r="G80" s="37">
        <v>41197</v>
      </c>
      <c r="H80" s="37">
        <v>45322</v>
      </c>
      <c r="I80" s="36">
        <f t="shared" si="12"/>
        <v>4125</v>
      </c>
      <c r="J80" s="38">
        <f t="shared" si="14"/>
        <v>2062.5</v>
      </c>
      <c r="K80" s="43"/>
      <c r="L80" s="38"/>
      <c r="M80" s="38"/>
      <c r="N80" s="38"/>
      <c r="O80" s="45"/>
      <c r="P80" s="38"/>
      <c r="Q80" s="38"/>
      <c r="R80" s="36" t="s">
        <v>57</v>
      </c>
      <c r="S80" s="36">
        <v>150</v>
      </c>
      <c r="T80" s="33" t="s">
        <v>44</v>
      </c>
      <c r="U80" s="36"/>
      <c r="V80" s="36"/>
      <c r="W80" s="36"/>
      <c r="X80" s="36"/>
      <c r="Y80" s="36"/>
      <c r="Z80" s="36"/>
      <c r="AA80" s="33">
        <v>75</v>
      </c>
      <c r="AB80" s="36"/>
      <c r="AC80" s="36"/>
      <c r="AD80" s="36"/>
      <c r="AE80" s="36"/>
      <c r="AF80" s="36"/>
      <c r="AG80" s="38">
        <f t="shared" si="13"/>
        <v>2212.5</v>
      </c>
      <c r="AH80" s="36"/>
      <c r="AI80" s="36" t="s">
        <v>417</v>
      </c>
      <c r="AJ80" s="36" t="s">
        <v>45</v>
      </c>
      <c r="AK80" s="36" t="s">
        <v>46</v>
      </c>
      <c r="AL80" s="36" t="s">
        <v>398</v>
      </c>
      <c r="AM80" s="36" t="s">
        <v>619</v>
      </c>
      <c r="AN80" s="34" t="s">
        <v>399</v>
      </c>
      <c r="AO80" s="39">
        <v>198879103935</v>
      </c>
      <c r="AP80" s="36" t="s">
        <v>381</v>
      </c>
      <c r="AQ80" s="36" t="s">
        <v>46</v>
      </c>
    </row>
    <row r="81" spans="1:43" s="40" customFormat="1" ht="18.95" customHeight="1" x14ac:dyDescent="0.25">
      <c r="A81" s="33">
        <v>76</v>
      </c>
      <c r="B81" s="36" t="s">
        <v>620</v>
      </c>
      <c r="C81" s="36" t="s">
        <v>56</v>
      </c>
      <c r="D81" s="36" t="s">
        <v>621</v>
      </c>
      <c r="E81" s="36" t="s">
        <v>244</v>
      </c>
      <c r="F81" s="36" t="s">
        <v>254</v>
      </c>
      <c r="G81" s="37">
        <v>41411</v>
      </c>
      <c r="H81" s="37">
        <v>45322</v>
      </c>
      <c r="I81" s="36">
        <f t="shared" si="12"/>
        <v>3911</v>
      </c>
      <c r="J81" s="38">
        <f t="shared" si="14"/>
        <v>1955.5</v>
      </c>
      <c r="K81" s="43"/>
      <c r="L81" s="38"/>
      <c r="M81" s="38"/>
      <c r="N81" s="38"/>
      <c r="O81" s="45"/>
      <c r="P81" s="38"/>
      <c r="Q81" s="38"/>
      <c r="R81" s="36" t="s">
        <v>56</v>
      </c>
      <c r="S81" s="36">
        <v>200</v>
      </c>
      <c r="T81" s="33" t="s">
        <v>44</v>
      </c>
      <c r="U81" s="36"/>
      <c r="V81" s="36"/>
      <c r="W81" s="36"/>
      <c r="X81" s="36"/>
      <c r="Y81" s="36"/>
      <c r="Z81" s="36"/>
      <c r="AA81" s="33">
        <v>76</v>
      </c>
      <c r="AB81" s="36"/>
      <c r="AC81" s="36"/>
      <c r="AD81" s="36"/>
      <c r="AE81" s="36"/>
      <c r="AF81" s="36"/>
      <c r="AG81" s="38">
        <f t="shared" si="13"/>
        <v>2155.5</v>
      </c>
      <c r="AH81" s="36"/>
      <c r="AI81" s="36" t="s">
        <v>417</v>
      </c>
      <c r="AJ81" s="36" t="s">
        <v>45</v>
      </c>
      <c r="AK81" s="36" t="s">
        <v>47</v>
      </c>
      <c r="AL81" s="36" t="s">
        <v>622</v>
      </c>
      <c r="AM81" s="36" t="s">
        <v>623</v>
      </c>
      <c r="AN81" s="34" t="s">
        <v>624</v>
      </c>
      <c r="AO81" s="39" t="s">
        <v>625</v>
      </c>
      <c r="AP81" s="36" t="s">
        <v>58</v>
      </c>
      <c r="AQ81" s="36" t="s">
        <v>47</v>
      </c>
    </row>
    <row r="82" spans="1:43" s="40" customFormat="1" ht="18.95" customHeight="1" x14ac:dyDescent="0.25">
      <c r="A82" s="33">
        <v>77</v>
      </c>
      <c r="B82" s="36" t="s">
        <v>95</v>
      </c>
      <c r="C82" s="36" t="s">
        <v>57</v>
      </c>
      <c r="D82" s="36" t="s">
        <v>626</v>
      </c>
      <c r="E82" s="36" t="s">
        <v>80</v>
      </c>
      <c r="F82" s="36" t="s">
        <v>94</v>
      </c>
      <c r="G82" s="37">
        <v>41464</v>
      </c>
      <c r="H82" s="37">
        <v>45322</v>
      </c>
      <c r="I82" s="36">
        <f t="shared" si="12"/>
        <v>3858</v>
      </c>
      <c r="J82" s="38">
        <f t="shared" si="14"/>
        <v>1929</v>
      </c>
      <c r="K82" s="43"/>
      <c r="L82" s="38"/>
      <c r="M82" s="38"/>
      <c r="N82" s="38"/>
      <c r="O82" s="45"/>
      <c r="P82" s="38"/>
      <c r="Q82" s="38"/>
      <c r="R82" s="36" t="s">
        <v>57</v>
      </c>
      <c r="S82" s="36">
        <v>150</v>
      </c>
      <c r="T82" s="33" t="s">
        <v>44</v>
      </c>
      <c r="U82" s="36"/>
      <c r="V82" s="36"/>
      <c r="W82" s="36"/>
      <c r="X82" s="36"/>
      <c r="Y82" s="36"/>
      <c r="Z82" s="36"/>
      <c r="AA82" s="33">
        <v>77</v>
      </c>
      <c r="AB82" s="36"/>
      <c r="AC82" s="36"/>
      <c r="AD82" s="36"/>
      <c r="AE82" s="36"/>
      <c r="AF82" s="36"/>
      <c r="AG82" s="38">
        <f>AD82+AC82+Z82+X82+V82+S82+P82+Q82+J82-AF82</f>
        <v>2079</v>
      </c>
      <c r="AH82" s="36"/>
      <c r="AI82" s="36" t="s">
        <v>443</v>
      </c>
      <c r="AJ82" s="36" t="s">
        <v>45</v>
      </c>
      <c r="AK82" s="36" t="s">
        <v>413</v>
      </c>
      <c r="AL82" s="36" t="s">
        <v>96</v>
      </c>
      <c r="AM82" s="36" t="s">
        <v>627</v>
      </c>
      <c r="AN82" s="34" t="s">
        <v>97</v>
      </c>
      <c r="AO82" s="39" t="s">
        <v>98</v>
      </c>
      <c r="AP82" s="36" t="s">
        <v>58</v>
      </c>
      <c r="AQ82" s="36" t="s">
        <v>47</v>
      </c>
    </row>
    <row r="83" spans="1:43" s="40" customFormat="1" ht="18.95" customHeight="1" x14ac:dyDescent="0.25">
      <c r="A83" s="33">
        <v>78</v>
      </c>
      <c r="B83" s="36" t="s">
        <v>628</v>
      </c>
      <c r="C83" s="36" t="s">
        <v>56</v>
      </c>
      <c r="D83" s="36" t="s">
        <v>629</v>
      </c>
      <c r="E83" s="36" t="s">
        <v>374</v>
      </c>
      <c r="F83" s="36" t="s">
        <v>375</v>
      </c>
      <c r="G83" s="37">
        <v>39814</v>
      </c>
      <c r="H83" s="37">
        <v>45322</v>
      </c>
      <c r="I83" s="36">
        <f t="shared" si="12"/>
        <v>5508</v>
      </c>
      <c r="J83" s="38">
        <f t="shared" si="14"/>
        <v>2754</v>
      </c>
      <c r="K83" s="43">
        <v>91</v>
      </c>
      <c r="L83" s="38">
        <f>SUM(K83*0.821)</f>
        <v>74.710999999999999</v>
      </c>
      <c r="M83" s="38"/>
      <c r="N83" s="38"/>
      <c r="O83" s="45"/>
      <c r="P83" s="38"/>
      <c r="Q83" s="38">
        <f>SUM(L83+N83+P83)</f>
        <v>74.710999999999999</v>
      </c>
      <c r="R83" s="36" t="s">
        <v>56</v>
      </c>
      <c r="S83" s="36">
        <v>200</v>
      </c>
      <c r="T83" s="33" t="s">
        <v>44</v>
      </c>
      <c r="U83" s="36"/>
      <c r="V83" s="36"/>
      <c r="W83" s="36"/>
      <c r="X83" s="36"/>
      <c r="Y83" s="36"/>
      <c r="Z83" s="36"/>
      <c r="AA83" s="33">
        <v>78</v>
      </c>
      <c r="AB83" s="36"/>
      <c r="AC83" s="36"/>
      <c r="AD83" s="36"/>
      <c r="AE83" s="36">
        <v>1163</v>
      </c>
      <c r="AF83" s="36">
        <v>1432</v>
      </c>
      <c r="AG83" s="38">
        <f>SUM(J83+Q83+S83+V83+X83+Z83+AC83+AD83-AF83)</f>
        <v>1596.7109999999998</v>
      </c>
      <c r="AH83" s="36"/>
      <c r="AI83" s="36" t="s">
        <v>417</v>
      </c>
      <c r="AJ83" s="36" t="s">
        <v>45</v>
      </c>
      <c r="AK83" s="36" t="s">
        <v>47</v>
      </c>
      <c r="AL83" s="36" t="s">
        <v>630</v>
      </c>
      <c r="AM83" s="36" t="s">
        <v>631</v>
      </c>
      <c r="AN83" s="34" t="s">
        <v>632</v>
      </c>
      <c r="AO83" s="39">
        <v>198353601594</v>
      </c>
      <c r="AP83" s="36" t="s">
        <v>381</v>
      </c>
      <c r="AQ83" s="36" t="s">
        <v>46</v>
      </c>
    </row>
    <row r="84" spans="1:43" s="40" customFormat="1" ht="18.95" customHeight="1" x14ac:dyDescent="0.25">
      <c r="A84" s="33">
        <v>79</v>
      </c>
      <c r="B84" s="36" t="s">
        <v>358</v>
      </c>
      <c r="C84" s="36" t="s">
        <v>57</v>
      </c>
      <c r="D84" s="36" t="s">
        <v>359</v>
      </c>
      <c r="E84" s="36" t="s">
        <v>351</v>
      </c>
      <c r="F84" s="36" t="s">
        <v>357</v>
      </c>
      <c r="G84" s="37">
        <v>42471</v>
      </c>
      <c r="H84" s="37">
        <v>45322</v>
      </c>
      <c r="I84" s="36">
        <v>2851</v>
      </c>
      <c r="J84" s="38">
        <v>1425.5</v>
      </c>
      <c r="K84" s="43"/>
      <c r="L84" s="38"/>
      <c r="M84" s="38"/>
      <c r="N84" s="38"/>
      <c r="O84" s="45"/>
      <c r="P84" s="38"/>
      <c r="Q84" s="38"/>
      <c r="R84" s="36" t="s">
        <v>57</v>
      </c>
      <c r="S84" s="36">
        <v>150</v>
      </c>
      <c r="T84" s="33" t="s">
        <v>44</v>
      </c>
      <c r="U84" s="36"/>
      <c r="V84" s="36"/>
      <c r="W84" s="36"/>
      <c r="X84" s="36"/>
      <c r="Y84" s="36"/>
      <c r="Z84" s="36"/>
      <c r="AA84" s="33">
        <v>79</v>
      </c>
      <c r="AB84" s="36"/>
      <c r="AC84" s="36"/>
      <c r="AD84" s="36"/>
      <c r="AE84" s="36"/>
      <c r="AF84" s="36"/>
      <c r="AG84" s="38">
        <v>1575.5</v>
      </c>
      <c r="AH84" s="36"/>
      <c r="AI84" s="36" t="s">
        <v>141</v>
      </c>
      <c r="AJ84" s="36" t="s">
        <v>45</v>
      </c>
      <c r="AK84" s="36" t="s">
        <v>46</v>
      </c>
      <c r="AL84" s="36" t="s">
        <v>633</v>
      </c>
      <c r="AM84" s="36" t="s">
        <v>634</v>
      </c>
      <c r="AN84" s="34">
        <v>760779467</v>
      </c>
      <c r="AO84" s="39" t="s">
        <v>360</v>
      </c>
      <c r="AP84" s="36" t="s">
        <v>58</v>
      </c>
      <c r="AQ84" s="36" t="s">
        <v>47</v>
      </c>
    </row>
    <row r="85" spans="1:43" s="40" customFormat="1" ht="18.95" customHeight="1" x14ac:dyDescent="0.25">
      <c r="A85" s="33">
        <v>80</v>
      </c>
      <c r="B85" s="36" t="s">
        <v>376</v>
      </c>
      <c r="C85" s="36" t="s">
        <v>93</v>
      </c>
      <c r="D85" s="36" t="s">
        <v>377</v>
      </c>
      <c r="E85" s="36" t="s">
        <v>374</v>
      </c>
      <c r="F85" s="36" t="s">
        <v>375</v>
      </c>
      <c r="G85" s="37">
        <v>42675</v>
      </c>
      <c r="H85" s="37">
        <v>45322</v>
      </c>
      <c r="I85" s="36">
        <f>DATEDIF(G85,H85,"d")</f>
        <v>2647</v>
      </c>
      <c r="J85" s="38">
        <f>I85*0.5</f>
        <v>1323.5</v>
      </c>
      <c r="K85" s="43"/>
      <c r="L85" s="38"/>
      <c r="M85" s="38"/>
      <c r="N85" s="38"/>
      <c r="O85" s="45"/>
      <c r="P85" s="38"/>
      <c r="Q85" s="38"/>
      <c r="R85" s="36" t="s">
        <v>93</v>
      </c>
      <c r="S85" s="36">
        <v>100</v>
      </c>
      <c r="T85" s="33" t="s">
        <v>44</v>
      </c>
      <c r="U85" s="36"/>
      <c r="V85" s="36"/>
      <c r="W85" s="36"/>
      <c r="X85" s="36"/>
      <c r="Y85" s="36"/>
      <c r="Z85" s="36"/>
      <c r="AA85" s="33">
        <v>80</v>
      </c>
      <c r="AB85" s="36"/>
      <c r="AC85" s="36"/>
      <c r="AD85" s="36"/>
      <c r="AE85" s="36"/>
      <c r="AF85" s="36"/>
      <c r="AG85" s="38">
        <f>SUM(J85+Q85+S85+V85+X85+Z85+AC85+AD85-AF85)</f>
        <v>1423.5</v>
      </c>
      <c r="AH85" s="36"/>
      <c r="AI85" s="36" t="s">
        <v>417</v>
      </c>
      <c r="AJ85" s="36" t="s">
        <v>45</v>
      </c>
      <c r="AK85" s="36" t="s">
        <v>47</v>
      </c>
      <c r="AL85" s="36" t="s">
        <v>378</v>
      </c>
      <c r="AM85" s="36" t="s">
        <v>635</v>
      </c>
      <c r="AN85" s="34" t="s">
        <v>379</v>
      </c>
      <c r="AO85" s="39" t="s">
        <v>380</v>
      </c>
      <c r="AP85" s="36" t="s">
        <v>381</v>
      </c>
      <c r="AQ85" s="36" t="s">
        <v>46</v>
      </c>
    </row>
    <row r="86" spans="1:43" s="40" customFormat="1" ht="18.95" customHeight="1" x14ac:dyDescent="0.25">
      <c r="A86" s="33">
        <v>81</v>
      </c>
      <c r="B86" s="36" t="s">
        <v>382</v>
      </c>
      <c r="C86" s="36" t="s">
        <v>93</v>
      </c>
      <c r="D86" s="36" t="s">
        <v>383</v>
      </c>
      <c r="E86" s="36" t="s">
        <v>374</v>
      </c>
      <c r="F86" s="36" t="s">
        <v>375</v>
      </c>
      <c r="G86" s="37">
        <v>42675</v>
      </c>
      <c r="H86" s="37">
        <v>45322</v>
      </c>
      <c r="I86" s="36">
        <f>DATEDIF(G86,H86,"d")</f>
        <v>2647</v>
      </c>
      <c r="J86" s="38">
        <f>I86*0.5</f>
        <v>1323.5</v>
      </c>
      <c r="K86" s="43"/>
      <c r="L86" s="38"/>
      <c r="M86" s="38"/>
      <c r="N86" s="38"/>
      <c r="O86" s="45"/>
      <c r="P86" s="38"/>
      <c r="Q86" s="38"/>
      <c r="R86" s="36" t="s">
        <v>93</v>
      </c>
      <c r="S86" s="36">
        <v>100</v>
      </c>
      <c r="T86" s="33" t="s">
        <v>44</v>
      </c>
      <c r="U86" s="36"/>
      <c r="V86" s="36"/>
      <c r="W86" s="36"/>
      <c r="X86" s="36"/>
      <c r="Y86" s="36"/>
      <c r="Z86" s="36"/>
      <c r="AA86" s="33">
        <v>81</v>
      </c>
      <c r="AB86" s="36"/>
      <c r="AC86" s="36"/>
      <c r="AD86" s="36"/>
      <c r="AE86" s="36"/>
      <c r="AF86" s="36"/>
      <c r="AG86" s="38">
        <f>SUM(J86+Q86+S86+V86+X86+Z86+AC86+AD86-AF86)</f>
        <v>1423.5</v>
      </c>
      <c r="AH86" s="36"/>
      <c r="AI86" s="36" t="s">
        <v>417</v>
      </c>
      <c r="AJ86" s="36" t="s">
        <v>45</v>
      </c>
      <c r="AK86" s="36" t="s">
        <v>47</v>
      </c>
      <c r="AL86" s="36" t="s">
        <v>384</v>
      </c>
      <c r="AM86" s="36" t="s">
        <v>636</v>
      </c>
      <c r="AN86" s="34" t="s">
        <v>385</v>
      </c>
      <c r="AO86" s="39" t="s">
        <v>386</v>
      </c>
      <c r="AP86" s="36" t="s">
        <v>58</v>
      </c>
      <c r="AQ86" s="36" t="s">
        <v>46</v>
      </c>
    </row>
  </sheetData>
  <conditionalFormatting sqref="B4:B5">
    <cfRule type="duplicateValues" dxfId="1" priority="2"/>
  </conditionalFormatting>
  <conditionalFormatting sqref="B1:B1048576">
    <cfRule type="duplicateValues" dxfId="0" priority="1"/>
  </conditionalFormatting>
  <pageMargins left="0.7" right="0.45" top="0.34" bottom="1.63" header="0.3" footer="0.32"/>
  <pageSetup paperSize="8" scale="62" pageOrder="overThenDown" orientation="landscape" horizontalDpi="180" verticalDpi="180" r:id="rId1"/>
  <headerFooter>
    <oddFooter xml:space="preserve">&amp;C&amp;16O/63097                 O/65323              O/65561              O/66003              O/68685              O/67983              O/68275              O/68562              O/69072             O/69951              O/9876         O/10515
&amp;P to &amp;N 
</oddFooter>
  </headerFooter>
  <colBreaks count="1" manualBreakCount="1">
    <brk id="26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ආසේවි කුරුණැගල</vt:lpstr>
      <vt:lpstr>'ආසේවි කුරුණැගල'!Print_Area</vt:lpstr>
      <vt:lpstr>'ආසේවි කුරුණැගල'!Print_Titles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2024-06-12T02:52:09Z</dcterms:modified>
</cp:coreProperties>
</file>