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710" yWindow="1935" windowWidth="14805" windowHeight="8010"/>
  </bookViews>
  <sheets>
    <sheet name="ආසේවි කොළඔ" sheetId="4" r:id="rId1"/>
  </sheets>
  <definedNames>
    <definedName name="_xlnm.Print_Area" localSheetId="0">'ආසේවි කොළඔ'!$A$1:$AN$95</definedName>
    <definedName name="_xlnm.Print_Titles" localSheetId="0">'ආසේවි කොළඔ'!$5:$5</definedName>
  </definedNames>
  <calcPr calcId="144525"/>
  <fileRecoveryPr autoRecover="0"/>
</workbook>
</file>

<file path=xl/calcChain.xml><?xml version="1.0" encoding="utf-8"?>
<calcChain xmlns="http://schemas.openxmlformats.org/spreadsheetml/2006/main">
  <c r="L93" i="4" l="1"/>
  <c r="Q93" i="4" s="1"/>
  <c r="I93" i="4"/>
  <c r="J93" i="4" s="1"/>
  <c r="AG92" i="4"/>
  <c r="I91" i="4"/>
  <c r="J91" i="4" s="1"/>
  <c r="AG91" i="4" s="1"/>
  <c r="AG90" i="4"/>
  <c r="AG89" i="4"/>
  <c r="J89" i="4"/>
  <c r="J88" i="4"/>
  <c r="AG88" i="4" s="1"/>
  <c r="I88" i="4"/>
  <c r="I87" i="4"/>
  <c r="J87" i="4" s="1"/>
  <c r="AG87" i="4" s="1"/>
  <c r="I86" i="4"/>
  <c r="J86" i="4" s="1"/>
  <c r="AG86" i="4" s="1"/>
  <c r="I85" i="4"/>
  <c r="J85" i="4" s="1"/>
  <c r="AG85" i="4" s="1"/>
  <c r="I84" i="4"/>
  <c r="J84" i="4" s="1"/>
  <c r="AG84" i="4" s="1"/>
  <c r="I83" i="4"/>
  <c r="J83" i="4" s="1"/>
  <c r="AG83" i="4" s="1"/>
  <c r="I82" i="4"/>
  <c r="J82" i="4" s="1"/>
  <c r="AG82" i="4" s="1"/>
  <c r="J81" i="4"/>
  <c r="AG81" i="4" s="1"/>
  <c r="I81" i="4"/>
  <c r="I80" i="4"/>
  <c r="J80" i="4" s="1"/>
  <c r="AG80" i="4" s="1"/>
  <c r="L79" i="4"/>
  <c r="Q79" i="4" s="1"/>
  <c r="I79" i="4"/>
  <c r="J79" i="4" s="1"/>
  <c r="I78" i="4"/>
  <c r="J78" i="4" s="1"/>
  <c r="AG78" i="4" s="1"/>
  <c r="I77" i="4"/>
  <c r="J77" i="4" s="1"/>
  <c r="AG77" i="4" s="1"/>
  <c r="I76" i="4"/>
  <c r="J76" i="4" s="1"/>
  <c r="AG76" i="4" s="1"/>
  <c r="I75" i="4"/>
  <c r="J75" i="4" s="1"/>
  <c r="AG75" i="4" s="1"/>
  <c r="I74" i="4"/>
  <c r="J74" i="4" s="1"/>
  <c r="AG74" i="4" s="1"/>
  <c r="I73" i="4"/>
  <c r="J73" i="4" s="1"/>
  <c r="AG73" i="4" s="1"/>
  <c r="AG72" i="4"/>
  <c r="J71" i="4"/>
  <c r="AG71" i="4" s="1"/>
  <c r="I70" i="4"/>
  <c r="J70" i="4" s="1"/>
  <c r="AG70" i="4" s="1"/>
  <c r="AG69" i="4"/>
  <c r="I68" i="4"/>
  <c r="J68" i="4" s="1"/>
  <c r="AG68" i="4" s="1"/>
  <c r="I67" i="4"/>
  <c r="J67" i="4" s="1"/>
  <c r="AG67" i="4" s="1"/>
  <c r="I66" i="4"/>
  <c r="J66" i="4" s="1"/>
  <c r="AG66" i="4" s="1"/>
  <c r="I65" i="4"/>
  <c r="J65" i="4" s="1"/>
  <c r="AG65" i="4" s="1"/>
  <c r="I64" i="4"/>
  <c r="J64" i="4" s="1"/>
  <c r="AG64" i="4" s="1"/>
  <c r="I63" i="4"/>
  <c r="J63" i="4" s="1"/>
  <c r="AG63" i="4" s="1"/>
  <c r="I62" i="4"/>
  <c r="J62" i="4" s="1"/>
  <c r="AG62" i="4" s="1"/>
  <c r="I61" i="4"/>
  <c r="J61" i="4" s="1"/>
  <c r="AG61" i="4" s="1"/>
  <c r="I60" i="4"/>
  <c r="J60" i="4" s="1"/>
  <c r="AG60" i="4" s="1"/>
  <c r="I59" i="4"/>
  <c r="J59" i="4" s="1"/>
  <c r="AG59" i="4" s="1"/>
  <c r="I58" i="4"/>
  <c r="J58" i="4" s="1"/>
  <c r="AG58" i="4" s="1"/>
  <c r="I57" i="4"/>
  <c r="J57" i="4" s="1"/>
  <c r="AG57" i="4" s="1"/>
  <c r="L56" i="4"/>
  <c r="Q56" i="4" s="1"/>
  <c r="I56" i="4"/>
  <c r="J56" i="4" s="1"/>
  <c r="L55" i="4"/>
  <c r="Q55" i="4" s="1"/>
  <c r="I55" i="4"/>
  <c r="J55" i="4" s="1"/>
  <c r="I54" i="4"/>
  <c r="J54" i="4" s="1"/>
  <c r="AG54" i="4" s="1"/>
  <c r="I53" i="4"/>
  <c r="J53" i="4" s="1"/>
  <c r="AG53" i="4" s="1"/>
  <c r="I52" i="4"/>
  <c r="J52" i="4" s="1"/>
  <c r="AG52" i="4" s="1"/>
  <c r="AG51" i="4"/>
  <c r="I50" i="4"/>
  <c r="J50" i="4" s="1"/>
  <c r="AG50" i="4" s="1"/>
  <c r="I49" i="4"/>
  <c r="J49" i="4" s="1"/>
  <c r="AG49" i="4" s="1"/>
  <c r="I48" i="4"/>
  <c r="J48" i="4" s="1"/>
  <c r="AG48" i="4" s="1"/>
  <c r="L47" i="4"/>
  <c r="Q47" i="4" s="1"/>
  <c r="I47" i="4"/>
  <c r="J47" i="4" s="1"/>
  <c r="I46" i="4"/>
  <c r="J46" i="4" s="1"/>
  <c r="AG46" i="4" s="1"/>
  <c r="AG45" i="4"/>
  <c r="I44" i="4"/>
  <c r="J44" i="4" s="1"/>
  <c r="AG44" i="4" s="1"/>
  <c r="I43" i="4"/>
  <c r="J43" i="4" s="1"/>
  <c r="AG43" i="4" s="1"/>
  <c r="I42" i="4"/>
  <c r="J42" i="4" s="1"/>
  <c r="AG42" i="4" s="1"/>
  <c r="L41" i="4"/>
  <c r="Q41" i="4" s="1"/>
  <c r="I41" i="4"/>
  <c r="J41" i="4" s="1"/>
  <c r="I40" i="4"/>
  <c r="J40" i="4" s="1"/>
  <c r="AG40" i="4" s="1"/>
  <c r="I39" i="4"/>
  <c r="J39" i="4" s="1"/>
  <c r="AG39" i="4" s="1"/>
  <c r="N38" i="4"/>
  <c r="Q38" i="4" s="1"/>
  <c r="I38" i="4"/>
  <c r="J38" i="4" s="1"/>
  <c r="I37" i="4"/>
  <c r="J37" i="4" s="1"/>
  <c r="AG37" i="4" s="1"/>
  <c r="V36" i="4"/>
  <c r="L36" i="4"/>
  <c r="Q36" i="4" s="1"/>
  <c r="I36" i="4"/>
  <c r="J36" i="4" s="1"/>
  <c r="J35" i="4"/>
  <c r="AG35" i="4" s="1"/>
  <c r="L34" i="4"/>
  <c r="Q34" i="4" s="1"/>
  <c r="I34" i="4"/>
  <c r="J34" i="4" s="1"/>
  <c r="V33" i="4"/>
  <c r="L33" i="4"/>
  <c r="Q33" i="4" s="1"/>
  <c r="I33" i="4"/>
  <c r="J33" i="4" s="1"/>
  <c r="L32" i="4"/>
  <c r="Q32" i="4" s="1"/>
  <c r="I32" i="4"/>
  <c r="J32" i="4" s="1"/>
  <c r="AG32" i="4" s="1"/>
  <c r="L31" i="4"/>
  <c r="Q31" i="4" s="1"/>
  <c r="I31" i="4"/>
  <c r="J31" i="4" s="1"/>
  <c r="L30" i="4"/>
  <c r="Q30" i="4" s="1"/>
  <c r="I30" i="4"/>
  <c r="J30" i="4" s="1"/>
  <c r="I29" i="4"/>
  <c r="J29" i="4" s="1"/>
  <c r="AG29" i="4" s="1"/>
  <c r="I28" i="4"/>
  <c r="J28" i="4" s="1"/>
  <c r="AG28" i="4" s="1"/>
  <c r="I27" i="4"/>
  <c r="J27" i="4" s="1"/>
  <c r="AG27" i="4" s="1"/>
  <c r="L26" i="4"/>
  <c r="Q26" i="4" s="1"/>
  <c r="I26" i="4"/>
  <c r="J26" i="4" s="1"/>
  <c r="L25" i="4"/>
  <c r="Q25" i="4" s="1"/>
  <c r="I25" i="4"/>
  <c r="J25" i="4" s="1"/>
  <c r="L24" i="4"/>
  <c r="Q24" i="4" s="1"/>
  <c r="I24" i="4"/>
  <c r="J24" i="4" s="1"/>
  <c r="L23" i="4"/>
  <c r="Q23" i="4" s="1"/>
  <c r="I23" i="4"/>
  <c r="J23" i="4" s="1"/>
  <c r="Q22" i="4"/>
  <c r="L22" i="4"/>
  <c r="I22" i="4"/>
  <c r="J22" i="4" s="1"/>
  <c r="I21" i="4"/>
  <c r="J21" i="4" s="1"/>
  <c r="AG21" i="4" s="1"/>
  <c r="V20" i="4"/>
  <c r="L20" i="4"/>
  <c r="Q20" i="4" s="1"/>
  <c r="I20" i="4"/>
  <c r="J20" i="4" s="1"/>
  <c r="L19" i="4"/>
  <c r="Q19" i="4" s="1"/>
  <c r="I19" i="4"/>
  <c r="J19" i="4" s="1"/>
  <c r="L18" i="4"/>
  <c r="I18" i="4"/>
  <c r="J18" i="4" s="1"/>
  <c r="AG18" i="4" s="1"/>
  <c r="L17" i="4"/>
  <c r="Q17" i="4" s="1"/>
  <c r="I17" i="4"/>
  <c r="J17" i="4" s="1"/>
  <c r="Q16" i="4"/>
  <c r="J16" i="4"/>
  <c r="AG16" i="4" s="1"/>
  <c r="L15" i="4"/>
  <c r="Q15" i="4" s="1"/>
  <c r="I15" i="4"/>
  <c r="J15" i="4" s="1"/>
  <c r="L14" i="4"/>
  <c r="Q14" i="4" s="1"/>
  <c r="I14" i="4"/>
  <c r="J14" i="4" s="1"/>
  <c r="N13" i="4"/>
  <c r="L13" i="4"/>
  <c r="I13" i="4"/>
  <c r="J13" i="4" s="1"/>
  <c r="L12" i="4"/>
  <c r="Q12" i="4" s="1"/>
  <c r="I12" i="4"/>
  <c r="J12" i="4" s="1"/>
  <c r="L11" i="4"/>
  <c r="Q11" i="4" s="1"/>
  <c r="I11" i="4"/>
  <c r="J11" i="4" s="1"/>
  <c r="L10" i="4"/>
  <c r="Q10" i="4" s="1"/>
  <c r="I10" i="4"/>
  <c r="J10" i="4" s="1"/>
  <c r="AG10" i="4" s="1"/>
  <c r="N9" i="4"/>
  <c r="L9" i="4"/>
  <c r="I9" i="4"/>
  <c r="J9" i="4" s="1"/>
  <c r="L8" i="4"/>
  <c r="Q8" i="4" s="1"/>
  <c r="AG8" i="4" s="1"/>
  <c r="I8" i="4"/>
  <c r="L7" i="4"/>
  <c r="Q7" i="4" s="1"/>
  <c r="AG7" i="4" s="1"/>
  <c r="I7" i="4"/>
  <c r="L6" i="4"/>
  <c r="Q6" i="4" s="1"/>
  <c r="AG6" i="4" s="1"/>
  <c r="I6" i="4"/>
  <c r="AG14" i="4" l="1"/>
  <c r="AG26" i="4"/>
  <c r="AG47" i="4"/>
  <c r="AG79" i="4"/>
  <c r="Q9" i="4"/>
  <c r="AG11" i="4"/>
  <c r="Q13" i="4"/>
  <c r="AG22" i="4"/>
  <c r="AG25" i="4"/>
  <c r="AG33" i="4"/>
  <c r="AG38" i="4"/>
  <c r="AG55" i="4"/>
  <c r="AG93" i="4"/>
  <c r="AG15" i="4"/>
  <c r="AG19" i="4"/>
  <c r="AG24" i="4"/>
  <c r="AG34" i="4"/>
  <c r="AG36" i="4"/>
  <c r="AG12" i="4"/>
  <c r="AG17" i="4"/>
  <c r="AG23" i="4"/>
  <c r="AG30" i="4"/>
  <c r="AG41" i="4"/>
  <c r="AG56" i="4"/>
  <c r="AG9" i="4"/>
  <c r="AG13" i="4"/>
  <c r="AG20" i="4"/>
  <c r="AG31" i="4"/>
</calcChain>
</file>

<file path=xl/sharedStrings.xml><?xml version="1.0" encoding="utf-8"?>
<sst xmlns="http://schemas.openxmlformats.org/spreadsheetml/2006/main" count="1335" uniqueCount="652">
  <si>
    <t>SER
 (REG
 WISE)       (A)</t>
  </si>
  <si>
    <t>REGT NO (B)</t>
  </si>
  <si>
    <t xml:space="preserve">RANK (C)     </t>
  </si>
  <si>
    <t>NAME (D)</t>
  </si>
  <si>
    <t xml:space="preserve">REGTL (E) </t>
  </si>
  <si>
    <t>UNIT (F)</t>
  </si>
  <si>
    <t>DATE OF ENLIST
 FROM
 P&amp;R (G)</t>
  </si>
  <si>
    <t>MKS CONSIDER DATE (H)</t>
  </si>
  <si>
    <t>SVC
  (NO OF DAYS)   (I)</t>
  </si>
  <si>
    <t>MKS (0.5)   PER              DAY) (J)</t>
  </si>
  <si>
    <t>DATES
 OF OP
 AREA (LOCAL)  (K)</t>
  </si>
  <si>
    <t>MKS (0.821 PER DAY)   (L)</t>
  </si>
  <si>
    <t>DATES OF
 OP AREA (UN MISSION) (M)</t>
  </si>
  <si>
    <t>MKS (0.2 PER DAY) (N)</t>
  </si>
  <si>
    <t>DISABLED % FROM DAMS (Max 4500) NOT FOR MBO (O)</t>
  </si>
  <si>
    <t>MKS (%x45)    (P)</t>
  </si>
  <si>
    <t>TOTAL 
 OP AREA MARKS (Q=L+O+P)</t>
  </si>
  <si>
    <t>RANK ( R)</t>
  </si>
  <si>
    <t>MKS (S)</t>
  </si>
  <si>
    <t>STATES
 KIA,
 WIA,
 MBO,
 SER (T)</t>
  </si>
  <si>
    <t>DISABLED % FROM DAMS (Max 1000) (U)</t>
  </si>
  <si>
    <t>MKS (%x10) (V)</t>
  </si>
  <si>
    <t>DISABLED % FROM DAMS (Max300) (W)</t>
  </si>
  <si>
    <t>MKS (%x3) (X)</t>
  </si>
  <si>
    <t>MEDAL FROM DPA (Y)</t>
  </si>
  <si>
    <t>MKS (Z)</t>
  </si>
  <si>
    <t>SPORTS QULIFICATION  (AA)</t>
  </si>
  <si>
    <t>MKS (AB)</t>
  </si>
  <si>
    <t>SPOUSE'S MKS (AC)</t>
  </si>
  <si>
    <t>AWOL (No Of Days from P&amp;R)    (AD)</t>
  </si>
  <si>
    <t>MKS(.) (AE)</t>
  </si>
  <si>
    <t>FINAL MKS  (AF)</t>
  </si>
  <si>
    <t>KIA MKS      (AG)</t>
  </si>
  <si>
    <t xml:space="preserve"> NATION </t>
  </si>
  <si>
    <t xml:space="preserve"> SEX </t>
  </si>
  <si>
    <t>CHILD NAME</t>
  </si>
  <si>
    <t>ADDRESS</t>
  </si>
  <si>
    <t>TELEPHONE NUMBER</t>
  </si>
  <si>
    <t xml:space="preserve"> NIC NUMBER</t>
  </si>
  <si>
    <t>DISTRIC</t>
  </si>
  <si>
    <t>GENDER OF APPLICANT</t>
  </si>
  <si>
    <t>MAJOR</t>
  </si>
  <si>
    <t>SLAC</t>
  </si>
  <si>
    <t>MAJ</t>
  </si>
  <si>
    <t>SER</t>
  </si>
  <si>
    <t>SINHALA</t>
  </si>
  <si>
    <t>FEMALE</t>
  </si>
  <si>
    <t>GAMPAHA</t>
  </si>
  <si>
    <t>MALE</t>
  </si>
  <si>
    <t>RSP</t>
  </si>
  <si>
    <t>COLOMBO</t>
  </si>
  <si>
    <t>USP</t>
  </si>
  <si>
    <t>KANDY</t>
  </si>
  <si>
    <t>5 SLAC</t>
  </si>
  <si>
    <t>RSP/USP</t>
  </si>
  <si>
    <t>KALUTHARA</t>
  </si>
  <si>
    <t>O/66299</t>
  </si>
  <si>
    <t>MAMT MARASINGHE</t>
  </si>
  <si>
    <t>0718585418</t>
  </si>
  <si>
    <t>6 SLAC</t>
  </si>
  <si>
    <t>GALLE</t>
  </si>
  <si>
    <t>KALUTARA</t>
  </si>
  <si>
    <t>S/SGT</t>
  </si>
  <si>
    <t xml:space="preserve">CPL </t>
  </si>
  <si>
    <t>CPL</t>
  </si>
  <si>
    <t>L/CPL</t>
  </si>
  <si>
    <t>KURUNEGALA</t>
  </si>
  <si>
    <t>RATHNAPURA</t>
  </si>
  <si>
    <t>SGT</t>
  </si>
  <si>
    <t>S/109751</t>
  </si>
  <si>
    <t xml:space="preserve">PWA PERERA </t>
  </si>
  <si>
    <t>PWSA PERERA</t>
  </si>
  <si>
    <t>0785181895</t>
  </si>
  <si>
    <t>912292096 V</t>
  </si>
  <si>
    <t>S/108398</t>
  </si>
  <si>
    <t xml:space="preserve">JGS ARIYATHILAKA </t>
  </si>
  <si>
    <t>JGNR ADITHYA</t>
  </si>
  <si>
    <t>0717091032</t>
  </si>
  <si>
    <t>WO II</t>
  </si>
  <si>
    <t>MBO</t>
  </si>
  <si>
    <t>SLA</t>
  </si>
  <si>
    <t>5 (V) SLA</t>
  </si>
  <si>
    <t>RSP, USP</t>
  </si>
  <si>
    <t xml:space="preserve">10 SLA </t>
  </si>
  <si>
    <t>BDR</t>
  </si>
  <si>
    <t>S/5A03155</t>
  </si>
  <si>
    <t>MALN MEEPEARACHCHI</t>
  </si>
  <si>
    <t>0766329930</t>
  </si>
  <si>
    <t>198414101960</t>
  </si>
  <si>
    <t>WO 11</t>
  </si>
  <si>
    <t>NATIONAL</t>
  </si>
  <si>
    <t>RSP, DP</t>
  </si>
  <si>
    <t>SLE</t>
  </si>
  <si>
    <t>6 SLE</t>
  </si>
  <si>
    <t>7 SLE</t>
  </si>
  <si>
    <t>O/68503</t>
  </si>
  <si>
    <t xml:space="preserve">KAA KODIPPILI ARACHCHI SLE </t>
  </si>
  <si>
    <t>9 SLE</t>
  </si>
  <si>
    <t>K A S A KODIPPILI ARACHCHI</t>
  </si>
  <si>
    <t>0773560580</t>
  </si>
  <si>
    <t>853171140 V</t>
  </si>
  <si>
    <t>MATHALE</t>
  </si>
  <si>
    <t>SPR</t>
  </si>
  <si>
    <t>PTE</t>
  </si>
  <si>
    <t>S/246937</t>
  </si>
  <si>
    <t xml:space="preserve">PN UDAYA KUMARA </t>
  </si>
  <si>
    <t>P A UMANDA</t>
  </si>
  <si>
    <t>0779087819</t>
  </si>
  <si>
    <t>840360091 V</t>
  </si>
  <si>
    <t>CAPT</t>
  </si>
  <si>
    <t>SLSC</t>
  </si>
  <si>
    <t>11 SLSC</t>
  </si>
  <si>
    <t>5 SLSC</t>
  </si>
  <si>
    <t>S/284589</t>
  </si>
  <si>
    <t>SD KOTHALAWALA</t>
  </si>
  <si>
    <t>NO 282/A TEMPLE ROAD KIRIWATHTHUDUWA</t>
  </si>
  <si>
    <t>S/284165</t>
  </si>
  <si>
    <t>HDNM KARUNATHILAKA</t>
  </si>
  <si>
    <t>0769282820</t>
  </si>
  <si>
    <t>840590704V</t>
  </si>
  <si>
    <t>S/285144</t>
  </si>
  <si>
    <t>DN BANAGALA</t>
  </si>
  <si>
    <t>0779578117</t>
  </si>
  <si>
    <t>S/285759</t>
  </si>
  <si>
    <t>OALM KUMARASINGHE</t>
  </si>
  <si>
    <t>0701376406</t>
  </si>
  <si>
    <t>SLLI</t>
  </si>
  <si>
    <t>O/68048</t>
  </si>
  <si>
    <t>RGS UKWATHTHA</t>
  </si>
  <si>
    <t>7 SLLI</t>
  </si>
  <si>
    <t>8 SLLI</t>
  </si>
  <si>
    <t>12 SLLI</t>
  </si>
  <si>
    <t>KSP</t>
  </si>
  <si>
    <t>S/319265</t>
  </si>
  <si>
    <t>KHCW ERANGA</t>
  </si>
  <si>
    <t>0766695833</t>
  </si>
  <si>
    <t>872921818 V</t>
  </si>
  <si>
    <t>KHCS ERANGA</t>
  </si>
  <si>
    <t>S/330580</t>
  </si>
  <si>
    <t xml:space="preserve">HHD PERERA </t>
  </si>
  <si>
    <t>HS YASISURU</t>
  </si>
  <si>
    <t>0719717928</t>
  </si>
  <si>
    <t>860822482 V</t>
  </si>
  <si>
    <t>SLSR</t>
  </si>
  <si>
    <t>7SLSR</t>
  </si>
  <si>
    <t>10 SLSR</t>
  </si>
  <si>
    <t xml:space="preserve">MAJ </t>
  </si>
  <si>
    <t>O/69113</t>
  </si>
  <si>
    <t>YN WICKARAMSINGHE</t>
  </si>
  <si>
    <t>21 SLSR</t>
  </si>
  <si>
    <t>0772919525</t>
  </si>
  <si>
    <t>198808101657</t>
  </si>
  <si>
    <t>7 SLSR</t>
  </si>
  <si>
    <t>S/379471</t>
  </si>
  <si>
    <t xml:space="preserve">RMSS GUNATHILAKA   </t>
  </si>
  <si>
    <t>872043934V</t>
  </si>
  <si>
    <t>GW</t>
  </si>
  <si>
    <t>2(V)GW</t>
  </si>
  <si>
    <t>7 GW</t>
  </si>
  <si>
    <t>C/SGT</t>
  </si>
  <si>
    <t>S/F100039</t>
  </si>
  <si>
    <t xml:space="preserve">JPA PUSHPAKUMARA </t>
  </si>
  <si>
    <t xml:space="preserve">JPN HIMAYANGANA </t>
  </si>
  <si>
    <t>0754211735</t>
  </si>
  <si>
    <t>831670169 V</t>
  </si>
  <si>
    <t>GAMAPAHA</t>
  </si>
  <si>
    <t>5 GW (RFT)</t>
  </si>
  <si>
    <t>S/430440</t>
  </si>
  <si>
    <t xml:space="preserve">RPSD WIPULARATHNA </t>
  </si>
  <si>
    <t xml:space="preserve">RPCD RANASINGHA </t>
  </si>
  <si>
    <t>0715900630</t>
  </si>
  <si>
    <t>198923000372</t>
  </si>
  <si>
    <t>S/428403</t>
  </si>
  <si>
    <t xml:space="preserve">OKC WIJESINGHA </t>
  </si>
  <si>
    <t>9 GW(RFT)</t>
  </si>
  <si>
    <t>OKRT WIJESINGHA</t>
  </si>
  <si>
    <t>0718436107</t>
  </si>
  <si>
    <t>871794413 V</t>
  </si>
  <si>
    <t>GR</t>
  </si>
  <si>
    <t>O/69102</t>
  </si>
  <si>
    <t xml:space="preserve">KPDI JAYATHILAKA </t>
  </si>
  <si>
    <t xml:space="preserve">6 GR </t>
  </si>
  <si>
    <t xml:space="preserve">KPKB JAYATHILAKA </t>
  </si>
  <si>
    <t>0767050470</t>
  </si>
  <si>
    <t xml:space="preserve">880880470V </t>
  </si>
  <si>
    <t xml:space="preserve">KALUTHARA </t>
  </si>
  <si>
    <t>O/69307</t>
  </si>
  <si>
    <t>YGTM AMBAKUMBURA</t>
  </si>
  <si>
    <t>8 GR</t>
  </si>
  <si>
    <t>YGMO AMBAKUMBURA</t>
  </si>
  <si>
    <t>0777998567</t>
  </si>
  <si>
    <t>881991217V</t>
  </si>
  <si>
    <t>10 GR</t>
  </si>
  <si>
    <t>11 (V) GR</t>
  </si>
  <si>
    <t xml:space="preserve">MATALE </t>
  </si>
  <si>
    <t xml:space="preserve">20 GR </t>
  </si>
  <si>
    <t>S/481029</t>
  </si>
  <si>
    <t xml:space="preserve">RDK RUSATH </t>
  </si>
  <si>
    <t>0775295225</t>
  </si>
  <si>
    <t>S/481542</t>
  </si>
  <si>
    <t>WAI PERERA RSP</t>
  </si>
  <si>
    <t>WATS PERERA</t>
  </si>
  <si>
    <t>0773527018</t>
  </si>
  <si>
    <t>VIR</t>
  </si>
  <si>
    <t>RSP 1</t>
  </si>
  <si>
    <t>22 VIR</t>
  </si>
  <si>
    <t>O/69485</t>
  </si>
  <si>
    <t>KSBMRLWD BANDARA LENAWALA</t>
  </si>
  <si>
    <t>KSBMRLWTB LENAWALA</t>
  </si>
  <si>
    <t>0719158895</t>
  </si>
  <si>
    <t>882084183 V</t>
  </si>
  <si>
    <t>HMHS HERATH</t>
  </si>
  <si>
    <t>4 VIR</t>
  </si>
  <si>
    <t>S/521722</t>
  </si>
  <si>
    <t>GRB SARATH KUMARA</t>
  </si>
  <si>
    <t>GRA NATHARI</t>
  </si>
  <si>
    <t>0783935666</t>
  </si>
  <si>
    <t>19842100343</t>
  </si>
  <si>
    <t>S/525781</t>
  </si>
  <si>
    <t xml:space="preserve">WMSSS WIJESUNDARA </t>
  </si>
  <si>
    <t>0755958988</t>
  </si>
  <si>
    <t>902890351 V</t>
  </si>
  <si>
    <t>HQBN VIR</t>
  </si>
  <si>
    <t>S/516517</t>
  </si>
  <si>
    <t xml:space="preserve">RMA RANATHUNGA </t>
  </si>
  <si>
    <t xml:space="preserve">RMWK RANATHUNGA </t>
  </si>
  <si>
    <t xml:space="preserve">0742976633, </t>
  </si>
  <si>
    <t>860833778 V</t>
  </si>
  <si>
    <t>CR</t>
  </si>
  <si>
    <t>1 CR</t>
  </si>
  <si>
    <t>1CR</t>
  </si>
  <si>
    <t>S/555496</t>
  </si>
  <si>
    <t>K A D K KULATHUNGA</t>
  </si>
  <si>
    <t>870280866V</t>
  </si>
  <si>
    <t>S/556478</t>
  </si>
  <si>
    <t>T S S T SANJEEWA</t>
  </si>
  <si>
    <t>892891885 V</t>
  </si>
  <si>
    <t>3 CR</t>
  </si>
  <si>
    <t>4CR</t>
  </si>
  <si>
    <t>S/556636</t>
  </si>
  <si>
    <t>R T SENEVIRATHNA</t>
  </si>
  <si>
    <t>0764518017</t>
  </si>
  <si>
    <t>900044690V</t>
  </si>
  <si>
    <t>SF</t>
  </si>
  <si>
    <t>2 SF</t>
  </si>
  <si>
    <t>3 SF</t>
  </si>
  <si>
    <t>4 SF</t>
  </si>
  <si>
    <t>S/378004</t>
  </si>
  <si>
    <t>KMHS KULATHUNGA</t>
  </si>
  <si>
    <t>KMAI KULATHUNGA</t>
  </si>
  <si>
    <t>0701175797</t>
  </si>
  <si>
    <t>MIC</t>
  </si>
  <si>
    <t>7 MIC</t>
  </si>
  <si>
    <t>8 MIC</t>
  </si>
  <si>
    <t>3 (V) MIC</t>
  </si>
  <si>
    <t>5 MIC</t>
  </si>
  <si>
    <t>S/776576</t>
  </si>
  <si>
    <t>TWMS OMANSA</t>
  </si>
  <si>
    <t>0713845216</t>
  </si>
  <si>
    <t>S/776679</t>
  </si>
  <si>
    <t>WMJ KOSHALA</t>
  </si>
  <si>
    <t>WMK MANULYA</t>
  </si>
  <si>
    <t>0761699335</t>
  </si>
  <si>
    <t>850130710V</t>
  </si>
  <si>
    <t>S/777370</t>
  </si>
  <si>
    <t xml:space="preserve">LHM MADHUSHANKA </t>
  </si>
  <si>
    <t>LHW CHANULYA</t>
  </si>
  <si>
    <t>0714155484</t>
  </si>
  <si>
    <t>903154756V</t>
  </si>
  <si>
    <t>S/777653</t>
  </si>
  <si>
    <t>CLW EKANAYAKE</t>
  </si>
  <si>
    <t>ETW EKANAYAKE</t>
  </si>
  <si>
    <t>0702486590</t>
  </si>
  <si>
    <t>S/777777</t>
  </si>
  <si>
    <t>WGG MADHUSHANKA</t>
  </si>
  <si>
    <t>WGR YETHMIN</t>
  </si>
  <si>
    <t>0753389655</t>
  </si>
  <si>
    <t>900210426 V</t>
  </si>
  <si>
    <t>S/776128</t>
  </si>
  <si>
    <t>HPSR KUMARA USP</t>
  </si>
  <si>
    <t>HPS SEHANSA</t>
  </si>
  <si>
    <t>0768831866</t>
  </si>
  <si>
    <t>840503437V</t>
  </si>
  <si>
    <t>S/U100677</t>
  </si>
  <si>
    <t>KLNK LIYANAGE</t>
  </si>
  <si>
    <t>KLOS LIYANAGE</t>
  </si>
  <si>
    <t>0769458977</t>
  </si>
  <si>
    <t>S/3U00345</t>
  </si>
  <si>
    <t>PGC SAMAN KUMARA</t>
  </si>
  <si>
    <t>PGTT DA SILWA</t>
  </si>
  <si>
    <t>0767072420</t>
  </si>
  <si>
    <t>892672849 V</t>
  </si>
  <si>
    <t>CES</t>
  </si>
  <si>
    <t>11 ESR</t>
  </si>
  <si>
    <t>4(V)ESR</t>
  </si>
  <si>
    <t>O/8324</t>
  </si>
  <si>
    <t xml:space="preserve">BJA SOORIYARAACHCHI </t>
  </si>
  <si>
    <t>NSA SOORIYARAACHCHI</t>
  </si>
  <si>
    <t>198425003060</t>
  </si>
  <si>
    <t>O/8952</t>
  </si>
  <si>
    <t>TL DE S MUNASINGHE</t>
  </si>
  <si>
    <t>6 (V)ESR</t>
  </si>
  <si>
    <t>ID SE S MUNASIMGHE</t>
  </si>
  <si>
    <t>MC 12 PATHTHADUWANA MINIWANGODA</t>
  </si>
  <si>
    <t>0777399789</t>
  </si>
  <si>
    <t>7(V)ESR</t>
  </si>
  <si>
    <t>14 (V)ESR</t>
  </si>
  <si>
    <t>SLASC</t>
  </si>
  <si>
    <t>1 SLASC</t>
  </si>
  <si>
    <t>6 SLASC</t>
  </si>
  <si>
    <t>S/579490</t>
  </si>
  <si>
    <t>0716356401</t>
  </si>
  <si>
    <t>831361670 V</t>
  </si>
  <si>
    <t>SLAMC</t>
  </si>
  <si>
    <t>5 SLAMC</t>
  </si>
  <si>
    <t>S/652811</t>
  </si>
  <si>
    <t>GLT OMETH</t>
  </si>
  <si>
    <t>0740303971</t>
  </si>
  <si>
    <t>903520230 V</t>
  </si>
  <si>
    <t>2(V)SLAMC</t>
  </si>
  <si>
    <t>S/L100037</t>
  </si>
  <si>
    <t>EGSO UTHTHARANGI</t>
  </si>
  <si>
    <t>0781444379</t>
  </si>
  <si>
    <t>910860194V</t>
  </si>
  <si>
    <t>SLAOC</t>
  </si>
  <si>
    <t>3 SLAOC</t>
  </si>
  <si>
    <t>5 SLAOC</t>
  </si>
  <si>
    <t>1 SLAOC</t>
  </si>
  <si>
    <t>S/604418</t>
  </si>
  <si>
    <t>RDSV WEERASINGHE</t>
  </si>
  <si>
    <t>0750201381</t>
  </si>
  <si>
    <t>931381067 V</t>
  </si>
  <si>
    <t>S/603323</t>
  </si>
  <si>
    <t>HGTS DILNETH</t>
  </si>
  <si>
    <t>0711399118</t>
  </si>
  <si>
    <t>SLEME</t>
  </si>
  <si>
    <t>1 SLEME</t>
  </si>
  <si>
    <t>3 SLEME</t>
  </si>
  <si>
    <t>5 SLEME</t>
  </si>
  <si>
    <t>O/66118</t>
  </si>
  <si>
    <t>TMWB KARUNARATHNE</t>
  </si>
  <si>
    <t>TMDR KARUNARATHNE</t>
  </si>
  <si>
    <t>821170958V</t>
  </si>
  <si>
    <t>8 SLEME</t>
  </si>
  <si>
    <t>S/629488</t>
  </si>
  <si>
    <t>VAB VITHANACHCHI</t>
  </si>
  <si>
    <t>VSND VITHANACHCHI</t>
  </si>
  <si>
    <t>861521664V</t>
  </si>
  <si>
    <t>S/630861</t>
  </si>
  <si>
    <t xml:space="preserve">KAR BANDARA </t>
  </si>
  <si>
    <t>KASN BANDARA</t>
  </si>
  <si>
    <t>933613564V</t>
  </si>
  <si>
    <t>S/628106</t>
  </si>
  <si>
    <t>MBN PREMADASA</t>
  </si>
  <si>
    <t>MDD PREMADASA</t>
  </si>
  <si>
    <t>822971245V</t>
  </si>
  <si>
    <t>SLCMP</t>
  </si>
  <si>
    <t>2 SLCMP</t>
  </si>
  <si>
    <t>5 SLCMP</t>
  </si>
  <si>
    <t>S/679425</t>
  </si>
  <si>
    <t>KKVVMI KARUNATHILAKA</t>
  </si>
  <si>
    <t>S/679094</t>
  </si>
  <si>
    <t xml:space="preserve">DJMS PRIYADARSHANA </t>
  </si>
  <si>
    <t>DJK TATHMIRA</t>
  </si>
  <si>
    <t>912364798 V</t>
  </si>
  <si>
    <t>7 SLCMP</t>
  </si>
  <si>
    <t>SLAGSC</t>
  </si>
  <si>
    <t>1 SLAGSC</t>
  </si>
  <si>
    <t>O/69728</t>
  </si>
  <si>
    <t>HMJP HERATH</t>
  </si>
  <si>
    <t>O/8681</t>
  </si>
  <si>
    <t>M D P PERERA</t>
  </si>
  <si>
    <t>2 (V) SLAGSC</t>
  </si>
  <si>
    <t>MNS PERERA</t>
  </si>
  <si>
    <t xml:space="preserve">0773689910 
 </t>
  </si>
  <si>
    <t>861000648V</t>
  </si>
  <si>
    <t>YMAYN  BANDARA</t>
  </si>
  <si>
    <t>0711620953</t>
  </si>
  <si>
    <t>851170669V</t>
  </si>
  <si>
    <t>S/702971</t>
  </si>
  <si>
    <t xml:space="preserve">HPB HABARAGAMUWA </t>
  </si>
  <si>
    <t>0767471715</t>
  </si>
  <si>
    <t>852433531V</t>
  </si>
  <si>
    <t>S/702156</t>
  </si>
  <si>
    <t xml:space="preserve">EAUC EDIRISINGHA </t>
  </si>
  <si>
    <t>0762409464</t>
  </si>
  <si>
    <t>SLAWC</t>
  </si>
  <si>
    <t>1 SLAWC</t>
  </si>
  <si>
    <t>2 SLAWC</t>
  </si>
  <si>
    <t>O/70058</t>
  </si>
  <si>
    <t>PSP PERAGASTHENNA</t>
  </si>
  <si>
    <t>KAMS KONDASINGHE</t>
  </si>
  <si>
    <t>0777163326</t>
  </si>
  <si>
    <t>926470345V</t>
  </si>
  <si>
    <t>S/R100313</t>
  </si>
  <si>
    <t>AATR AMARASINGHE</t>
  </si>
  <si>
    <t>IH WELIKALA</t>
  </si>
  <si>
    <t>0771152624</t>
  </si>
  <si>
    <t>846411623V</t>
  </si>
  <si>
    <t>SLNG</t>
  </si>
  <si>
    <t>18 SLNG</t>
  </si>
  <si>
    <t>S/18Q01112</t>
  </si>
  <si>
    <t xml:space="preserve">GLNU NETHMAKA </t>
  </si>
  <si>
    <t>සුසා/පාසල්/පා/08/07/2025(      ) හා 2024.06.    දිනැති ලිපියට ඇමුණුම ඇ වශයෙන්</t>
  </si>
  <si>
    <t>යුද්ධ හමුදා සාමාජිකයින්ගේ දරුවන්ආසේවි (කොළඔ) හී පළමු ශ්‍රේණිය වෙත ඇතුලත් කිරීම - 2025</t>
  </si>
  <si>
    <t>S/410778</t>
  </si>
  <si>
    <t xml:space="preserve">DMS KUMARASIRI </t>
  </si>
  <si>
    <t>DMSN AKELYA</t>
  </si>
  <si>
    <t>UDAWATHTHA ROAD, POTHU ARAWA ROAD, MALAMBE</t>
  </si>
  <si>
    <t>0778901141</t>
  </si>
  <si>
    <t>197710501936</t>
  </si>
  <si>
    <t xml:space="preserve">DMAS KENUK </t>
  </si>
  <si>
    <t>DMAA CHETHUK</t>
  </si>
  <si>
    <t>36/C/01, GALKANDA, HORAMPELLA</t>
  </si>
  <si>
    <t>KHD ERANGA  RSP</t>
  </si>
  <si>
    <t>RSP, RSP, DP</t>
  </si>
  <si>
    <t>17/G/15, BOWELA PARA, PAHALABOMIRIYA KADUWELA</t>
  </si>
  <si>
    <t>NO 37/1/A, CHINTHAKA NIWASA, UNAMBUWA, GAMPOLA</t>
  </si>
  <si>
    <t>S/578436</t>
  </si>
  <si>
    <t>ABERATHNE DMSD</t>
  </si>
  <si>
    <t>221, 5TH PATUMAGA, DA/GALLAWATHTHA, EKALA, JAELA</t>
  </si>
  <si>
    <t>0766448509</t>
  </si>
  <si>
    <t>810634154 V</t>
  </si>
  <si>
    <t>CHANDRALAL GLS KSP</t>
  </si>
  <si>
    <t xml:space="preserve">NO 172/16, SEDAGOWIPALA, UTHURU UDUWA KUDAUDUWA, HORANA  </t>
  </si>
  <si>
    <t>NO 326, JAWATTA WATTA, KALUTARA NORTH</t>
  </si>
  <si>
    <t>NO/543/E SUBASADAKA MAWATHA, AREWWALA,PANNIPITIYA</t>
  </si>
  <si>
    <t xml:space="preserve">MART MARASINGHE </t>
  </si>
  <si>
    <t>DXB 2/1 MANNING LUX RECIDENCIES ELWITIGALA ROAD COLOMBO 8</t>
  </si>
  <si>
    <t>S/324813</t>
  </si>
  <si>
    <t>SW WARUNA OSADA</t>
  </si>
  <si>
    <t>SWCL DAHAMDI</t>
  </si>
  <si>
    <t>NO. 138/D, HIGURALA, PUWAKPITIYA, AWISSAWELLA</t>
  </si>
  <si>
    <t>0767354705</t>
  </si>
  <si>
    <t>861591964 V</t>
  </si>
  <si>
    <t>22/1, JAYAWEERAGODA, HANWELLA</t>
  </si>
  <si>
    <t>YATAGALAWATTA, MAHA URAGAHA, URAGAHA</t>
  </si>
  <si>
    <t>EDIRISHNGHA EADL</t>
  </si>
  <si>
    <t>4 SLAGSC (P&amp;R)</t>
  </si>
  <si>
    <t xml:space="preserve">NO 241/A, IHALA KOSGAMA,KOSGAMA </t>
  </si>
  <si>
    <t>S/520082</t>
  </si>
  <si>
    <t>SATM SAMARASINGHE RSP</t>
  </si>
  <si>
    <t>6  VIR</t>
  </si>
  <si>
    <t>SAUI SAMARASINGHE</t>
  </si>
  <si>
    <t>270/B, MIYANAVITA, ENDANA, KAHAWATTA</t>
  </si>
  <si>
    <t>0711573421</t>
  </si>
  <si>
    <t>198704301031</t>
  </si>
  <si>
    <t>S/381282</t>
  </si>
  <si>
    <t xml:space="preserve">TGS KARUNARATHNA </t>
  </si>
  <si>
    <t>T G D P KARUNARATHNA</t>
  </si>
  <si>
    <t>229/2, ETIKEHELGALLA WELIWERIYA</t>
  </si>
  <si>
    <t>0769923208</t>
  </si>
  <si>
    <t>912783600 V</t>
  </si>
  <si>
    <t>S/244726</t>
  </si>
  <si>
    <t xml:space="preserve">BKM PUSHPA KUMARA </t>
  </si>
  <si>
    <t>B K Y SANDARUWANI</t>
  </si>
  <si>
    <t>NO 479/A9, ROBET GUNAWARDHANA MAWATHA, ALUBODALA</t>
  </si>
  <si>
    <t>0769868809</t>
  </si>
  <si>
    <t>870951264 V</t>
  </si>
  <si>
    <t>S/751860</t>
  </si>
  <si>
    <t xml:space="preserve">KACJ KURUPPU </t>
  </si>
  <si>
    <t>KAYN KURUPPU</t>
  </si>
  <si>
    <t>NO 50/1 A, KANDAHENA PAHALA MAPITIGAMA MALWANA</t>
  </si>
  <si>
    <t>0773684116</t>
  </si>
  <si>
    <t>852783931V</t>
  </si>
  <si>
    <t>S/160450</t>
  </si>
  <si>
    <t xml:space="preserve"> MLG AJITH KUMARA</t>
  </si>
  <si>
    <t>MLGA MINDINU</t>
  </si>
  <si>
    <t>AD/06/30, RANPOKUNUGAMA, NITTAMBUEWA</t>
  </si>
  <si>
    <t>0712272772</t>
  </si>
  <si>
    <t>198827804320</t>
  </si>
  <si>
    <t>NO 127, WATHURU GAMA, GAMPAHA</t>
  </si>
  <si>
    <t>NO 263/4, JAMPATA STREET, KOTAHENA COLOMBO 13</t>
  </si>
  <si>
    <t>RGS UKWATTA</t>
  </si>
  <si>
    <t>11/5, KERAN PLACE, KALUBOWELA, DEHIWALA</t>
  </si>
  <si>
    <t>07607677899</t>
  </si>
  <si>
    <t>870962868 V</t>
  </si>
  <si>
    <t>KUMARA  MARP</t>
  </si>
  <si>
    <t>NO 12/M/14/G, PERAMOUNT CITY, ETAMBAHENA, GONAPOLA</t>
  </si>
  <si>
    <t>NO.204/11F, SRI SADDARMMODAYA ROAD, KORALAWELLA, MORATUWA</t>
  </si>
  <si>
    <t>O S WICKRAMASINGHA</t>
  </si>
  <si>
    <t>NO 169/01, HORANA ROAD, KOTTAWA, PANNIPITIYA</t>
  </si>
  <si>
    <t>NO 52/3, THALWATHTHA, GONAWALA, KELANIYA</t>
  </si>
  <si>
    <t>S/555166</t>
  </si>
  <si>
    <t>PADMASIRI EK</t>
  </si>
  <si>
    <t>E S DANUSHI</t>
  </si>
  <si>
    <t>52/A/2 KATUWEDAMADA KOLONNA</t>
  </si>
  <si>
    <t>NO/90/C/2, RATADELGAHAWATTA PARA, DANKUMBUKA,EHELIYAGODA</t>
  </si>
  <si>
    <t>25/A/3, BAMUNUMULLA, BANDARAGAMA</t>
  </si>
  <si>
    <t>SANJAYA NIWASA, KAUDUPELELLA, MATALE</t>
  </si>
  <si>
    <t xml:space="preserve">NO 205, SISIRA SRI PUSHPARAMA ROAD, MALAWANGODA, DHARGA TOWN  </t>
  </si>
  <si>
    <t>L38, L BLOCK, ANDESON FLATS, NARAHENPITA</t>
  </si>
  <si>
    <t>NO 63/01 AMBAGAHAWELA ROAD DADIGAMUWA</t>
  </si>
  <si>
    <t>NO 215, L/6, L BLOCK, ANDRASON FLAT, PARK ROAD, COLOMBO 05</t>
  </si>
  <si>
    <t>0772204080</t>
  </si>
  <si>
    <t>S/7S00657</t>
  </si>
  <si>
    <t xml:space="preserve">WRAB EKIRIYAGALA </t>
  </si>
  <si>
    <t xml:space="preserve">WRSNB EKIRIYAGALA </t>
  </si>
  <si>
    <t>354/3A GALKANDA KIRIWANTHUDUWA</t>
  </si>
  <si>
    <t>823600089 V</t>
  </si>
  <si>
    <t>S/429977</t>
  </si>
  <si>
    <t xml:space="preserve">MPDU WEERASINGHA </t>
  </si>
  <si>
    <t>MDM WEERASINGHA</t>
  </si>
  <si>
    <t>MANIN TOWN, MATAHA ROAD, NARAHENPITA</t>
  </si>
  <si>
    <t>0769424411</t>
  </si>
  <si>
    <t>912941566 V</t>
  </si>
  <si>
    <t>S/678199</t>
  </si>
  <si>
    <t xml:space="preserve">RMNM RATHNAYAKA </t>
  </si>
  <si>
    <t>RMSS RATHNAYAKA</t>
  </si>
  <si>
    <t>NO:71, MADAGODAHENA WATHTHA, SAMANABADDA PARA, MALWANA</t>
  </si>
  <si>
    <t>198934600152</t>
  </si>
  <si>
    <t>JAYADEWA HS</t>
  </si>
  <si>
    <t>39/1,HABARAKADA,HOMAGAMA</t>
  </si>
  <si>
    <t>S/376567</t>
  </si>
  <si>
    <t xml:space="preserve">MGP DEWAPRIYA    </t>
  </si>
  <si>
    <t xml:space="preserve">M R Y MINSADI </t>
  </si>
  <si>
    <t xml:space="preserve">NO 94/87/1/A, POHORABAWA , ALUTH AMBALAMA,  </t>
  </si>
  <si>
    <t>0787504909</t>
  </si>
  <si>
    <t>903263571  V</t>
  </si>
  <si>
    <t>LAKSHAN KAH</t>
  </si>
  <si>
    <t>NO.154/1/1, GALGODA MANDIYA ROAD, KANEWALA, POKUNUVITA</t>
  </si>
  <si>
    <t>S/100099</t>
  </si>
  <si>
    <t>WEERASINGHA RK</t>
  </si>
  <si>
    <t>2(V)SLAWC</t>
  </si>
  <si>
    <t>EMCSB BOYAGODA</t>
  </si>
  <si>
    <t>ILUKTHANNA HALDUMMULLA  HAPUTHALE</t>
  </si>
  <si>
    <t>0721486269</t>
  </si>
  <si>
    <t>916742827V</t>
  </si>
  <si>
    <t>HAPUTHALE</t>
  </si>
  <si>
    <t>NO. 9/B, WANARATHANARAMA ROAD, DEHIWALA</t>
  </si>
  <si>
    <t xml:space="preserve">GGR HELAN </t>
  </si>
  <si>
    <t>153/C, ARMY QUARTERS, MANINTOWN</t>
  </si>
  <si>
    <t>019855701121</t>
  </si>
  <si>
    <t>HERATH S</t>
  </si>
  <si>
    <t xml:space="preserve">JEDAN OSADA HERATH </t>
  </si>
  <si>
    <t>185/D/5/A, RATHNA MAWATHA, NIWANTHIDEYA, PILEYANDALA</t>
  </si>
  <si>
    <t>NO 16/A,GEMUNU MAWATHA KESELWATHTHA, PANADURA.</t>
  </si>
  <si>
    <t>S/ 556158</t>
  </si>
  <si>
    <t>ARIYARATHNA TTS</t>
  </si>
  <si>
    <t>R E ARIYARATHNA</t>
  </si>
  <si>
    <t>NO: 48/28, GALWALA ROAD, GAMAPOLA.</t>
  </si>
  <si>
    <t>0742198974</t>
  </si>
  <si>
    <t>862562291 V</t>
  </si>
  <si>
    <t>NO:656/2,KANDALIYADDA,PALUWA,RAGAMA</t>
  </si>
  <si>
    <t>S/603167</t>
  </si>
  <si>
    <t>KULARATHNA PGSI</t>
  </si>
  <si>
    <t>PGSD KULARATHNA</t>
  </si>
  <si>
    <t>392/1, BATUWATHTHA, RAGAMA</t>
  </si>
  <si>
    <t>0760256418</t>
  </si>
  <si>
    <t>862331168 V</t>
  </si>
  <si>
    <t>R M Y V T RATHNAYAKA</t>
  </si>
  <si>
    <t>NO - 489/G/2, EPA MULLA PAMUNUGAMA</t>
  </si>
  <si>
    <t>S/429305</t>
  </si>
  <si>
    <t>APS DHANUSHKA</t>
  </si>
  <si>
    <t>APL OMEERA</t>
  </si>
  <si>
    <t>NO. 166, NAWAMMAHARA, RAGAMA</t>
  </si>
  <si>
    <t>0773933158</t>
  </si>
  <si>
    <t>893541365 V</t>
  </si>
  <si>
    <t>THILAKARATHNA THS</t>
  </si>
  <si>
    <t>NO 14, G 01, WIDIGEL ROAD, RATHMALANA</t>
  </si>
  <si>
    <t>0773898031</t>
  </si>
  <si>
    <t xml:space="preserve">LAKRUWAN GLB </t>
  </si>
  <si>
    <t>132/C, ARMY MARRIED QUARTUES,MATHA ROAD, MANIN TOWN, NARAHENPITA</t>
  </si>
  <si>
    <t>KARUNATHILAKA HDMR</t>
  </si>
  <si>
    <t>NO 211/D, SAMAGI MAWATHA, WALPOLA, RAGAMA</t>
  </si>
  <si>
    <t>NO 110/B ARMY QUARTERS MANIN TOWN NARAHENPITA</t>
  </si>
  <si>
    <t xml:space="preserve">RDMR  SUMANASENA </t>
  </si>
  <si>
    <t xml:space="preserve">NO 99/3/2 MAHARA NUGEGODA, KADAWATHA </t>
  </si>
  <si>
    <t>S/377672</t>
  </si>
  <si>
    <t>RMBR ATHTHANAYAKA</t>
  </si>
  <si>
    <t>A M M L ATHTHANAYAKA</t>
  </si>
  <si>
    <t>NO 422 , AHUGAMMANA , DELGODA</t>
  </si>
  <si>
    <t>871052247V</t>
  </si>
  <si>
    <t>W M T I SADEWMI</t>
  </si>
  <si>
    <t>NO 247/36, SOORIYAPALUWA, KADAWATHA</t>
  </si>
  <si>
    <t>NO;450 NEAR THE ARAMAYA WALAWITA GETAHETHTHA</t>
  </si>
  <si>
    <t>NO 243/C, PITIPANA SOUTH, GALAGAHENA, KIRIWATHTHUDUWA.</t>
  </si>
  <si>
    <t>NO 100/B, ARMY MARIED QUARTERS, MENIN TOWN, NARAHENPITA</t>
  </si>
  <si>
    <t>NO:79/32, HORAGASMULLA, DIVLAPITIYA</t>
  </si>
  <si>
    <t>NO 27, UNDURUGODA, POLGASOWITA</t>
  </si>
  <si>
    <t>NO: 581/B/1, ERIYAWATIYA, KIRIBATHGODA, KELANIYA</t>
  </si>
  <si>
    <t>O/70306</t>
  </si>
  <si>
    <t>GM RAJAPAKSHA</t>
  </si>
  <si>
    <t>PG RAJAPAKSHA</t>
  </si>
  <si>
    <t>NO:351/5A, HOKANDARA UTHURA, HOKANDARA</t>
  </si>
  <si>
    <t>911771683 V</t>
  </si>
  <si>
    <t>GUNADASA EGKL</t>
  </si>
  <si>
    <t>NO 377/2, WARATHANNA, HALLOLUWA</t>
  </si>
  <si>
    <t>SENEVIRATHNA DA</t>
  </si>
  <si>
    <t>170/E/1 BATAGAMA NORTH, DUWA, JA - ELA</t>
  </si>
  <si>
    <t>S/381318</t>
  </si>
  <si>
    <t xml:space="preserve">PMN DINESH BANDARA </t>
  </si>
  <si>
    <t>P M H M A BANDARA</t>
  </si>
  <si>
    <t>NO/3/D , POREGEDAR PADUKKA</t>
  </si>
  <si>
    <t>923303227V</t>
  </si>
  <si>
    <t>458/C/1, BATUGEWATHTHA ROAD, MAKOLA SOUTH, MAKOLA</t>
  </si>
  <si>
    <t>WANSAJA HGH</t>
  </si>
  <si>
    <t>68, WELSIRIPURA, MADIWELA, KOTTE.</t>
  </si>
  <si>
    <t>883573220 V</t>
  </si>
  <si>
    <t>S/S103547</t>
  </si>
  <si>
    <t xml:space="preserve">TAAN RANAWEERA   </t>
  </si>
  <si>
    <t>TACN RANAWEERA</t>
  </si>
  <si>
    <t>418/A WEEBADA UTHURA WEEBADA</t>
  </si>
  <si>
    <t>0715961956</t>
  </si>
  <si>
    <t>892432473V</t>
  </si>
  <si>
    <t>FU 1/18, GUNASINGHEPURA, COLOMBO - 12</t>
  </si>
  <si>
    <t>KOTHALAWALA JJ</t>
  </si>
  <si>
    <t>"SANDAMALI", MONNEKULAMA, NIKAWERATIYA</t>
  </si>
  <si>
    <t>NO 337/B, PUWAKWATHTHA, DOMPE</t>
  </si>
  <si>
    <t>NO 3/1, TEMPLE ROAD, WARAKANDA WATHTHA, UKUWELA</t>
  </si>
  <si>
    <t>WEERASINGHE RDTA</t>
  </si>
  <si>
    <t>112, THUMBOWILA, PILIYANDALA.</t>
  </si>
  <si>
    <t>OLABOTUWA CN</t>
  </si>
  <si>
    <t>SINGHALA</t>
  </si>
  <si>
    <t>4B/12/03 ARMY MERRIED QUARTERS MATHTHEGODA</t>
  </si>
  <si>
    <t>918074180 V</t>
  </si>
  <si>
    <t>S/O101742</t>
  </si>
  <si>
    <t>MADUSHANKA RAS</t>
  </si>
  <si>
    <t>NO 697, PAHALA MEDAGAMA, KUBUKGETE</t>
  </si>
  <si>
    <t>MADHUWANTHI  IDS</t>
  </si>
  <si>
    <t>NO 208/A5, SAMAGI MAWATHA, WALPOLA, RAGAMA</t>
  </si>
  <si>
    <t>S/G101535</t>
  </si>
  <si>
    <t>KMR KARUNARATHNA</t>
  </si>
  <si>
    <t>KIH KARUNARATHNA</t>
  </si>
  <si>
    <t>30/01A, KEMANWATHTHA, PAPIYAWALA</t>
  </si>
  <si>
    <t>0774805631</t>
  </si>
  <si>
    <t>961321263V</t>
  </si>
  <si>
    <t>X18, PRESIDENT COLLEGE ROAD, POLWATTA, RAJAGIRIYA</t>
  </si>
  <si>
    <t>S/680187</t>
  </si>
  <si>
    <t xml:space="preserve">RM BANDARA </t>
  </si>
  <si>
    <t>RBT BANDARA</t>
  </si>
  <si>
    <t>21/1A, KUDABUTHGAMUWA, ANGODA</t>
  </si>
  <si>
    <t>920841740 V</t>
  </si>
  <si>
    <t>S/248458</t>
  </si>
  <si>
    <t xml:space="preserve">WMPS WIJESINGHE </t>
  </si>
  <si>
    <t>W M O U WIJESINGHE</t>
  </si>
  <si>
    <t>516/A/1, KAKIRIWALA ROAD, NAWAGAMUWA, RANALA</t>
  </si>
  <si>
    <t>0758535648</t>
  </si>
  <si>
    <t>950562757 V</t>
  </si>
  <si>
    <t>S/680611</t>
  </si>
  <si>
    <t xml:space="preserve">HGMN THILAKARATHNA </t>
  </si>
  <si>
    <t>NKOO WIBUDDHI</t>
  </si>
  <si>
    <t>NO:21/A, KURUNDENIYA, AKURANA</t>
  </si>
  <si>
    <t>978240844 V</t>
  </si>
  <si>
    <t>S/320538</t>
  </si>
  <si>
    <t>DHARMARATHNA DGGJKK</t>
  </si>
  <si>
    <t>D G G T T DARMARATHNA</t>
  </si>
  <si>
    <t>NO - 129/13 PARAKANDENIYA, IBULGODA</t>
  </si>
  <si>
    <t>880015931 V</t>
  </si>
  <si>
    <t>TWMDS BANDARA</t>
  </si>
  <si>
    <t xml:space="preserve">0762788920, </t>
  </si>
  <si>
    <t>DMNC ABERATHNA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</si>
</sst>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000000000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Arial"/>
      <family val="2"/>
    </font>
    <font>
      <sz val="12"/>
      <color theme="1"/>
      <name val="Times New Roman"/>
      <family val="1"/>
    </font>
    <font>
      <b/>
      <u/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3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6" fillId="2" borderId="0" xfId="0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2" fontId="7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wrapText="1"/>
    </xf>
    <xf numFmtId="165" fontId="10" fillId="2" borderId="0" xfId="0" applyNumberFormat="1" applyFont="1" applyFill="1" applyBorder="1" applyAlignment="1">
      <alignment horizontal="left" vertical="top" wrapText="1"/>
    </xf>
    <xf numFmtId="1" fontId="10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1" fillId="2" borderId="0" xfId="0" applyFont="1" applyFill="1" applyAlignment="1">
      <alignment vertical="center"/>
    </xf>
    <xf numFmtId="165" fontId="0" fillId="2" borderId="0" xfId="0" applyNumberFormat="1" applyFill="1" applyAlignment="1">
      <alignment horizontal="left" vertical="center"/>
    </xf>
    <xf numFmtId="1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horizontal="center"/>
    </xf>
    <xf numFmtId="0" fontId="0" fillId="2" borderId="0" xfId="0" applyFill="1"/>
    <xf numFmtId="165" fontId="0" fillId="2" borderId="0" xfId="0" applyNumberFormat="1" applyFill="1" applyAlignment="1">
      <alignment horizontal="left"/>
    </xf>
    <xf numFmtId="1" fontId="0" fillId="2" borderId="0" xfId="0" applyNumberForma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14" fontId="12" fillId="2" borderId="1" xfId="0" applyNumberFormat="1" applyFont="1" applyFill="1" applyBorder="1" applyAlignment="1">
      <alignment vertical="center"/>
    </xf>
    <xf numFmtId="2" fontId="12" fillId="2" borderId="1" xfId="0" applyNumberFormat="1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>
      <alignment horizontal="left" vertical="center"/>
    </xf>
    <xf numFmtId="0" fontId="12" fillId="2" borderId="0" xfId="0" applyFont="1" applyFill="1" applyAlignment="1">
      <alignment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top" wrapText="1"/>
    </xf>
  </cellXfs>
  <cellStyles count="2">
    <cellStyle name="Normal" xfId="0" builtinId="0"/>
    <cellStyle name="Normal 3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3"/>
  <sheetViews>
    <sheetView tabSelected="1" view="pageBreakPreview" topLeftCell="A79" zoomScale="70" zoomScaleNormal="100" zoomScaleSheetLayoutView="70" workbookViewId="0">
      <selection activeCell="D98" sqref="D98"/>
    </sheetView>
  </sheetViews>
  <sheetFormatPr defaultRowHeight="15" x14ac:dyDescent="0.25"/>
  <cols>
    <col min="1" max="1" width="7" style="22" customWidth="1"/>
    <col min="2" max="2" width="13.5703125" style="23" customWidth="1"/>
    <col min="3" max="3" width="8.85546875" style="23" bestFit="1" customWidth="1"/>
    <col min="4" max="4" width="38" style="23" customWidth="1"/>
    <col min="5" max="5" width="9" style="23" bestFit="1" customWidth="1"/>
    <col min="6" max="6" width="15.140625" style="23" bestFit="1" customWidth="1"/>
    <col min="7" max="7" width="10.28515625" style="23" bestFit="1" customWidth="1"/>
    <col min="8" max="8" width="10.7109375" style="23" bestFit="1" customWidth="1"/>
    <col min="9" max="9" width="10.28515625" style="23" bestFit="1" customWidth="1"/>
    <col min="10" max="10" width="11.28515625" style="23" bestFit="1" customWidth="1"/>
    <col min="11" max="11" width="9.7109375" style="23" bestFit="1" customWidth="1"/>
    <col min="12" max="12" width="10.85546875" style="23" bestFit="1" customWidth="1"/>
    <col min="13" max="13" width="26" style="23" customWidth="1"/>
    <col min="14" max="14" width="9.28515625" style="23" bestFit="1" customWidth="1"/>
    <col min="15" max="15" width="14.5703125" style="23" bestFit="1" customWidth="1"/>
    <col min="16" max="16" width="8" style="23" bestFit="1" customWidth="1"/>
    <col min="17" max="17" width="13.85546875" style="23" customWidth="1"/>
    <col min="18" max="18" width="10" style="23" customWidth="1"/>
    <col min="19" max="19" width="9" style="23" customWidth="1"/>
    <col min="20" max="20" width="9.42578125" style="22" customWidth="1"/>
    <col min="21" max="21" width="10.140625" style="22" bestFit="1" customWidth="1"/>
    <col min="22" max="22" width="6.5703125" style="22" bestFit="1" customWidth="1"/>
    <col min="23" max="23" width="10.140625" style="23" bestFit="1" customWidth="1"/>
    <col min="24" max="24" width="8.140625" style="23" bestFit="1" customWidth="1"/>
    <col min="25" max="25" width="16.85546875" style="23" customWidth="1"/>
    <col min="26" max="26" width="7.42578125" style="22" customWidth="1"/>
    <col min="27" max="27" width="9.5703125" style="22" customWidth="1"/>
    <col min="28" max="28" width="24.140625" style="23" customWidth="1"/>
    <col min="29" max="29" width="9.140625" style="23" bestFit="1" customWidth="1"/>
    <col min="30" max="30" width="9.28515625" style="23" bestFit="1" customWidth="1"/>
    <col min="31" max="31" width="9.42578125" style="22" bestFit="1" customWidth="1"/>
    <col min="32" max="32" width="6.5703125" style="22" bestFit="1" customWidth="1"/>
    <col min="33" max="33" width="13.85546875" style="23" customWidth="1"/>
    <col min="34" max="34" width="8.28515625" style="23" customWidth="1"/>
    <col min="35" max="35" width="18.85546875" style="23" customWidth="1"/>
    <col min="36" max="36" width="17.85546875" style="23" customWidth="1"/>
    <col min="37" max="37" width="39.140625" style="23" customWidth="1"/>
    <col min="38" max="38" width="92.7109375" style="23" customWidth="1"/>
    <col min="39" max="39" width="29.42578125" style="24" customWidth="1"/>
    <col min="40" max="40" width="25.28515625" style="25" customWidth="1"/>
    <col min="41" max="41" width="13.85546875" style="23" hidden="1" customWidth="1"/>
    <col min="42" max="42" width="11.7109375" style="23" hidden="1" customWidth="1"/>
    <col min="43" max="43" width="11.85546875" style="23" bestFit="1" customWidth="1"/>
    <col min="44" max="44" width="9.42578125" style="23" bestFit="1" customWidth="1"/>
    <col min="45" max="45" width="9.140625" style="23"/>
    <col min="46" max="46" width="24.42578125" style="23" bestFit="1" customWidth="1"/>
    <col min="47" max="47" width="75.5703125" style="23" bestFit="1" customWidth="1"/>
    <col min="48" max="48" width="15.28515625" style="23" bestFit="1" customWidth="1"/>
    <col min="49" max="49" width="14.140625" style="23" bestFit="1" customWidth="1"/>
    <col min="50" max="50" width="15.140625" style="23" bestFit="1" customWidth="1"/>
    <col min="51" max="51" width="6.42578125" style="23" bestFit="1" customWidth="1"/>
    <col min="52" max="16384" width="9.140625" style="23"/>
  </cols>
  <sheetData>
    <row r="1" spans="1:43" s="27" customFormat="1" ht="22.5" customHeight="1" x14ac:dyDescent="0.25">
      <c r="A1" s="26"/>
      <c r="K1" s="28"/>
      <c r="O1" s="28"/>
      <c r="P1" s="28"/>
      <c r="Q1" s="28"/>
      <c r="R1" s="28" t="s">
        <v>403</v>
      </c>
      <c r="S1" s="28"/>
      <c r="T1" s="28"/>
      <c r="U1" s="28"/>
      <c r="V1" s="28"/>
      <c r="W1" s="28"/>
      <c r="X1" s="28"/>
      <c r="Y1" s="28"/>
      <c r="Z1" s="28"/>
      <c r="AA1" s="28"/>
      <c r="AE1" s="26"/>
      <c r="AF1" s="26"/>
      <c r="AL1" s="48"/>
      <c r="AM1" s="48"/>
      <c r="AN1" s="48"/>
      <c r="AO1" s="29"/>
      <c r="AP1" s="29"/>
      <c r="AQ1" s="29"/>
    </row>
    <row r="3" spans="1:43" s="16" customFormat="1" ht="22.5" x14ac:dyDescent="0.25">
      <c r="A3" s="1" t="s">
        <v>404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3"/>
      <c r="N3" s="4"/>
      <c r="O3" s="5"/>
      <c r="P3" s="6"/>
      <c r="Q3" s="7"/>
      <c r="R3" s="8"/>
      <c r="S3" s="9"/>
      <c r="T3" s="9"/>
      <c r="U3" s="9"/>
      <c r="V3" s="9"/>
      <c r="W3" s="9"/>
      <c r="X3" s="3"/>
      <c r="Y3" s="9"/>
      <c r="Z3" s="9"/>
      <c r="AA3" s="1"/>
      <c r="AB3" s="8"/>
      <c r="AC3" s="3"/>
      <c r="AD3" s="3"/>
      <c r="AE3" s="9"/>
      <c r="AF3" s="9"/>
      <c r="AG3" s="7"/>
      <c r="AH3" s="6"/>
      <c r="AI3" s="10"/>
      <c r="AJ3" s="10"/>
      <c r="AK3" s="11"/>
      <c r="AL3" s="12"/>
      <c r="AM3" s="13"/>
      <c r="AN3" s="14"/>
      <c r="AO3" s="15"/>
    </row>
    <row r="4" spans="1:43" s="18" customFormat="1" x14ac:dyDescent="0.25">
      <c r="A4" s="17"/>
      <c r="N4" s="19"/>
      <c r="T4" s="17"/>
      <c r="U4" s="17"/>
      <c r="V4" s="17"/>
      <c r="Z4" s="17"/>
      <c r="AA4" s="17"/>
      <c r="AE4" s="17"/>
      <c r="AF4" s="17"/>
      <c r="AM4" s="20"/>
      <c r="AN4" s="21"/>
    </row>
    <row r="5" spans="1:43" s="40" customFormat="1" ht="104.25" customHeight="1" x14ac:dyDescent="0.25">
      <c r="A5" s="30" t="s">
        <v>0</v>
      </c>
      <c r="B5" s="30" t="s">
        <v>1</v>
      </c>
      <c r="C5" s="31" t="s">
        <v>2</v>
      </c>
      <c r="D5" s="30" t="s">
        <v>3</v>
      </c>
      <c r="E5" s="31" t="s">
        <v>4</v>
      </c>
      <c r="F5" s="31" t="s">
        <v>5</v>
      </c>
      <c r="G5" s="32" t="s">
        <v>6</v>
      </c>
      <c r="H5" s="32" t="s">
        <v>7</v>
      </c>
      <c r="I5" s="30" t="s">
        <v>8</v>
      </c>
      <c r="J5" s="33" t="s">
        <v>9</v>
      </c>
      <c r="K5" s="30" t="s">
        <v>10</v>
      </c>
      <c r="L5" s="34" t="s">
        <v>11</v>
      </c>
      <c r="M5" s="30" t="s">
        <v>12</v>
      </c>
      <c r="N5" s="34" t="s">
        <v>13</v>
      </c>
      <c r="O5" s="35" t="s">
        <v>14</v>
      </c>
      <c r="P5" s="30" t="s">
        <v>15</v>
      </c>
      <c r="Q5" s="36" t="s">
        <v>16</v>
      </c>
      <c r="R5" s="30" t="s">
        <v>17</v>
      </c>
      <c r="S5" s="30" t="s">
        <v>18</v>
      </c>
      <c r="T5" s="30" t="s">
        <v>19</v>
      </c>
      <c r="U5" s="30" t="s">
        <v>20</v>
      </c>
      <c r="V5" s="30" t="s">
        <v>21</v>
      </c>
      <c r="W5" s="30" t="s">
        <v>22</v>
      </c>
      <c r="X5" s="30" t="s">
        <v>23</v>
      </c>
      <c r="Y5" s="30" t="s">
        <v>24</v>
      </c>
      <c r="Z5" s="30" t="s">
        <v>25</v>
      </c>
      <c r="AA5" s="30" t="s">
        <v>0</v>
      </c>
      <c r="AB5" s="30" t="s">
        <v>26</v>
      </c>
      <c r="AC5" s="30" t="s">
        <v>27</v>
      </c>
      <c r="AD5" s="30" t="s">
        <v>28</v>
      </c>
      <c r="AE5" s="30" t="s">
        <v>29</v>
      </c>
      <c r="AF5" s="30" t="s">
        <v>30</v>
      </c>
      <c r="AG5" s="33" t="s">
        <v>31</v>
      </c>
      <c r="AH5" s="30" t="s">
        <v>32</v>
      </c>
      <c r="AI5" s="37" t="s">
        <v>33</v>
      </c>
      <c r="AJ5" s="35" t="s">
        <v>34</v>
      </c>
      <c r="AK5" s="35" t="s">
        <v>35</v>
      </c>
      <c r="AL5" s="37" t="s">
        <v>36</v>
      </c>
      <c r="AM5" s="38" t="s">
        <v>37</v>
      </c>
      <c r="AN5" s="47" t="s">
        <v>38</v>
      </c>
      <c r="AO5" s="39" t="s">
        <v>39</v>
      </c>
      <c r="AP5" s="30" t="s">
        <v>40</v>
      </c>
    </row>
    <row r="6" spans="1:43" s="46" customFormat="1" ht="21.95" customHeight="1" x14ac:dyDescent="0.25">
      <c r="A6" s="37">
        <v>1</v>
      </c>
      <c r="B6" s="41" t="s">
        <v>405</v>
      </c>
      <c r="C6" s="41" t="s">
        <v>78</v>
      </c>
      <c r="D6" s="41" t="s">
        <v>406</v>
      </c>
      <c r="E6" s="41" t="s">
        <v>156</v>
      </c>
      <c r="F6" s="41" t="s">
        <v>166</v>
      </c>
      <c r="G6" s="42">
        <v>35223</v>
      </c>
      <c r="H6" s="42">
        <v>43469</v>
      </c>
      <c r="I6" s="41">
        <f t="shared" ref="I6:I15" si="0">DATEDIF(G6,H6,"d")</f>
        <v>8246</v>
      </c>
      <c r="J6" s="43">
        <v>4015</v>
      </c>
      <c r="K6" s="41">
        <v>4444</v>
      </c>
      <c r="L6" s="43">
        <f t="shared" ref="L6:L15" si="1">SUM(K6*0.821)</f>
        <v>3648.5239999999999</v>
      </c>
      <c r="M6" s="41"/>
      <c r="N6" s="41"/>
      <c r="O6" s="41"/>
      <c r="P6" s="41"/>
      <c r="Q6" s="43">
        <f t="shared" ref="Q6:Q17" si="2">SUM(L6+N6+P6)</f>
        <v>3648.5239999999999</v>
      </c>
      <c r="R6" s="41" t="s">
        <v>78</v>
      </c>
      <c r="S6" s="41">
        <v>350</v>
      </c>
      <c r="T6" s="37" t="s">
        <v>79</v>
      </c>
      <c r="U6" s="37">
        <v>75</v>
      </c>
      <c r="V6" s="37">
        <v>750</v>
      </c>
      <c r="W6" s="41"/>
      <c r="X6" s="41"/>
      <c r="Y6" s="41"/>
      <c r="Z6" s="37"/>
      <c r="AA6" s="37">
        <v>1</v>
      </c>
      <c r="AB6" s="41"/>
      <c r="AC6" s="41"/>
      <c r="AD6" s="41"/>
      <c r="AE6" s="37"/>
      <c r="AF6" s="37"/>
      <c r="AG6" s="43">
        <f t="shared" ref="AG6:AG17" si="3">SUM(J6+Q6+S6+V6+X6+Z6+AC6+AD6-AF6)</f>
        <v>8763.5239999999994</v>
      </c>
      <c r="AH6" s="41"/>
      <c r="AI6" s="41" t="s">
        <v>45</v>
      </c>
      <c r="AJ6" s="41" t="s">
        <v>46</v>
      </c>
      <c r="AK6" s="41" t="s">
        <v>407</v>
      </c>
      <c r="AL6" s="41" t="s">
        <v>408</v>
      </c>
      <c r="AM6" s="44" t="s">
        <v>409</v>
      </c>
      <c r="AN6" s="45" t="s">
        <v>410</v>
      </c>
      <c r="AO6" s="41" t="s">
        <v>50</v>
      </c>
      <c r="AP6" s="41" t="s">
        <v>48</v>
      </c>
    </row>
    <row r="7" spans="1:43" s="46" customFormat="1" ht="21.95" customHeight="1" x14ac:dyDescent="0.25">
      <c r="A7" s="37">
        <v>2</v>
      </c>
      <c r="B7" s="41" t="s">
        <v>405</v>
      </c>
      <c r="C7" s="41" t="s">
        <v>78</v>
      </c>
      <c r="D7" s="41" t="s">
        <v>406</v>
      </c>
      <c r="E7" s="41" t="s">
        <v>156</v>
      </c>
      <c r="F7" s="41" t="s">
        <v>166</v>
      </c>
      <c r="G7" s="42">
        <v>35223</v>
      </c>
      <c r="H7" s="42">
        <v>43469</v>
      </c>
      <c r="I7" s="41">
        <f t="shared" si="0"/>
        <v>8246</v>
      </c>
      <c r="J7" s="43">
        <v>4015</v>
      </c>
      <c r="K7" s="41">
        <v>4444</v>
      </c>
      <c r="L7" s="43">
        <f t="shared" si="1"/>
        <v>3648.5239999999999</v>
      </c>
      <c r="M7" s="41"/>
      <c r="N7" s="41"/>
      <c r="O7" s="41"/>
      <c r="P7" s="41"/>
      <c r="Q7" s="43">
        <f t="shared" si="2"/>
        <v>3648.5239999999999</v>
      </c>
      <c r="R7" s="41" t="s">
        <v>78</v>
      </c>
      <c r="S7" s="41">
        <v>350</v>
      </c>
      <c r="T7" s="37" t="s">
        <v>79</v>
      </c>
      <c r="U7" s="37">
        <v>75</v>
      </c>
      <c r="V7" s="37">
        <v>750</v>
      </c>
      <c r="W7" s="41"/>
      <c r="X7" s="41"/>
      <c r="Y7" s="41"/>
      <c r="Z7" s="37"/>
      <c r="AA7" s="37">
        <v>2</v>
      </c>
      <c r="AB7" s="41"/>
      <c r="AC7" s="41"/>
      <c r="AD7" s="41"/>
      <c r="AE7" s="37"/>
      <c r="AF7" s="37"/>
      <c r="AG7" s="43">
        <f t="shared" si="3"/>
        <v>8763.5239999999994</v>
      </c>
      <c r="AH7" s="41"/>
      <c r="AI7" s="41" t="s">
        <v>45</v>
      </c>
      <c r="AJ7" s="41" t="s">
        <v>48</v>
      </c>
      <c r="AK7" s="41" t="s">
        <v>411</v>
      </c>
      <c r="AL7" s="41" t="s">
        <v>408</v>
      </c>
      <c r="AM7" s="44" t="s">
        <v>409</v>
      </c>
      <c r="AN7" s="45" t="s">
        <v>410</v>
      </c>
      <c r="AO7" s="41" t="s">
        <v>50</v>
      </c>
      <c r="AP7" s="41" t="s">
        <v>48</v>
      </c>
    </row>
    <row r="8" spans="1:43" s="46" customFormat="1" ht="21.95" customHeight="1" x14ac:dyDescent="0.25">
      <c r="A8" s="37">
        <v>3</v>
      </c>
      <c r="B8" s="41" t="s">
        <v>405</v>
      </c>
      <c r="C8" s="41" t="s">
        <v>78</v>
      </c>
      <c r="D8" s="41" t="s">
        <v>406</v>
      </c>
      <c r="E8" s="41" t="s">
        <v>156</v>
      </c>
      <c r="F8" s="41" t="s">
        <v>166</v>
      </c>
      <c r="G8" s="42">
        <v>35223</v>
      </c>
      <c r="H8" s="42">
        <v>43469</v>
      </c>
      <c r="I8" s="41">
        <f t="shared" si="0"/>
        <v>8246</v>
      </c>
      <c r="J8" s="43">
        <v>4015</v>
      </c>
      <c r="K8" s="41">
        <v>4444</v>
      </c>
      <c r="L8" s="43">
        <f t="shared" si="1"/>
        <v>3648.5239999999999</v>
      </c>
      <c r="M8" s="41"/>
      <c r="N8" s="41"/>
      <c r="O8" s="41"/>
      <c r="P8" s="41"/>
      <c r="Q8" s="43">
        <f t="shared" si="2"/>
        <v>3648.5239999999999</v>
      </c>
      <c r="R8" s="41" t="s">
        <v>78</v>
      </c>
      <c r="S8" s="41">
        <v>350</v>
      </c>
      <c r="T8" s="37" t="s">
        <v>79</v>
      </c>
      <c r="U8" s="37">
        <v>75</v>
      </c>
      <c r="V8" s="37">
        <v>750</v>
      </c>
      <c r="W8" s="41"/>
      <c r="X8" s="41"/>
      <c r="Y8" s="41"/>
      <c r="Z8" s="37"/>
      <c r="AA8" s="37">
        <v>3</v>
      </c>
      <c r="AB8" s="41"/>
      <c r="AC8" s="41"/>
      <c r="AD8" s="41"/>
      <c r="AE8" s="37"/>
      <c r="AF8" s="37"/>
      <c r="AG8" s="43">
        <f t="shared" si="3"/>
        <v>8763.5239999999994</v>
      </c>
      <c r="AH8" s="41"/>
      <c r="AI8" s="41" t="s">
        <v>45</v>
      </c>
      <c r="AJ8" s="41" t="s">
        <v>48</v>
      </c>
      <c r="AK8" s="41" t="s">
        <v>412</v>
      </c>
      <c r="AL8" s="41" t="s">
        <v>408</v>
      </c>
      <c r="AM8" s="44" t="s">
        <v>409</v>
      </c>
      <c r="AN8" s="45" t="s">
        <v>410</v>
      </c>
      <c r="AO8" s="41" t="s">
        <v>50</v>
      </c>
      <c r="AP8" s="41" t="s">
        <v>48</v>
      </c>
    </row>
    <row r="9" spans="1:43" s="46" customFormat="1" ht="21.95" customHeight="1" x14ac:dyDescent="0.25">
      <c r="A9" s="37">
        <v>4</v>
      </c>
      <c r="B9" s="41" t="s">
        <v>278</v>
      </c>
      <c r="C9" s="41" t="s">
        <v>78</v>
      </c>
      <c r="D9" s="41" t="s">
        <v>279</v>
      </c>
      <c r="E9" s="41" t="s">
        <v>251</v>
      </c>
      <c r="F9" s="41" t="s">
        <v>253</v>
      </c>
      <c r="G9" s="42">
        <v>37466</v>
      </c>
      <c r="H9" s="42">
        <v>45322</v>
      </c>
      <c r="I9" s="41">
        <f t="shared" si="0"/>
        <v>7856</v>
      </c>
      <c r="J9" s="43">
        <f t="shared" ref="J9:J44" si="4">I9*0.5</f>
        <v>3928</v>
      </c>
      <c r="K9" s="41">
        <v>1461</v>
      </c>
      <c r="L9" s="43">
        <f t="shared" si="1"/>
        <v>1199.481</v>
      </c>
      <c r="M9" s="41">
        <v>215</v>
      </c>
      <c r="N9" s="41">
        <f>SUM(M9*0.2)</f>
        <v>43</v>
      </c>
      <c r="O9" s="41"/>
      <c r="P9" s="41"/>
      <c r="Q9" s="43">
        <f t="shared" si="2"/>
        <v>1242.481</v>
      </c>
      <c r="R9" s="41" t="s">
        <v>78</v>
      </c>
      <c r="S9" s="41">
        <v>350</v>
      </c>
      <c r="T9" s="37" t="s">
        <v>44</v>
      </c>
      <c r="U9" s="37"/>
      <c r="V9" s="37"/>
      <c r="W9" s="41"/>
      <c r="X9" s="41"/>
      <c r="Y9" s="41" t="s">
        <v>51</v>
      </c>
      <c r="Z9" s="37">
        <v>200</v>
      </c>
      <c r="AA9" s="37">
        <v>4</v>
      </c>
      <c r="AB9" s="41"/>
      <c r="AC9" s="41"/>
      <c r="AD9" s="41"/>
      <c r="AE9" s="37"/>
      <c r="AF9" s="37"/>
      <c r="AG9" s="43">
        <f t="shared" si="3"/>
        <v>5720.4809999999998</v>
      </c>
      <c r="AH9" s="41"/>
      <c r="AI9" s="41" t="s">
        <v>45</v>
      </c>
      <c r="AJ9" s="41" t="s">
        <v>46</v>
      </c>
      <c r="AK9" s="44" t="s">
        <v>280</v>
      </c>
      <c r="AL9" s="41" t="s">
        <v>413</v>
      </c>
      <c r="AM9" s="41" t="s">
        <v>281</v>
      </c>
      <c r="AN9" s="45" t="s">
        <v>282</v>
      </c>
      <c r="AO9" s="41" t="s">
        <v>47</v>
      </c>
      <c r="AP9" s="41" t="s">
        <v>48</v>
      </c>
    </row>
    <row r="10" spans="1:43" s="46" customFormat="1" ht="21.95" customHeight="1" x14ac:dyDescent="0.25">
      <c r="A10" s="37">
        <v>5</v>
      </c>
      <c r="B10" s="41" t="s">
        <v>133</v>
      </c>
      <c r="C10" s="41" t="s">
        <v>62</v>
      </c>
      <c r="D10" s="41" t="s">
        <v>414</v>
      </c>
      <c r="E10" s="41" t="s">
        <v>126</v>
      </c>
      <c r="F10" s="41" t="s">
        <v>130</v>
      </c>
      <c r="G10" s="42">
        <v>38875</v>
      </c>
      <c r="H10" s="42">
        <v>45322</v>
      </c>
      <c r="I10" s="41">
        <f t="shared" si="0"/>
        <v>6447</v>
      </c>
      <c r="J10" s="43">
        <f t="shared" si="4"/>
        <v>3223.5</v>
      </c>
      <c r="K10" s="41">
        <v>1187</v>
      </c>
      <c r="L10" s="43">
        <f t="shared" si="1"/>
        <v>974.52699999999993</v>
      </c>
      <c r="M10" s="41"/>
      <c r="N10" s="41"/>
      <c r="O10" s="41"/>
      <c r="P10" s="41"/>
      <c r="Q10" s="43">
        <f t="shared" si="2"/>
        <v>974.52699999999993</v>
      </c>
      <c r="R10" s="41" t="s">
        <v>62</v>
      </c>
      <c r="S10" s="41">
        <v>300</v>
      </c>
      <c r="T10" s="37" t="s">
        <v>44</v>
      </c>
      <c r="U10" s="37"/>
      <c r="V10" s="37"/>
      <c r="W10" s="41"/>
      <c r="X10" s="41"/>
      <c r="Y10" s="41" t="s">
        <v>415</v>
      </c>
      <c r="Z10" s="37">
        <v>900</v>
      </c>
      <c r="AA10" s="37">
        <v>5</v>
      </c>
      <c r="AB10" s="41"/>
      <c r="AC10" s="41"/>
      <c r="AD10" s="41"/>
      <c r="AE10" s="37">
        <v>1</v>
      </c>
      <c r="AF10" s="37"/>
      <c r="AG10" s="43">
        <f t="shared" si="3"/>
        <v>5398.027</v>
      </c>
      <c r="AH10" s="41"/>
      <c r="AI10" s="41" t="s">
        <v>45</v>
      </c>
      <c r="AJ10" s="41" t="s">
        <v>48</v>
      </c>
      <c r="AK10" s="41" t="s">
        <v>137</v>
      </c>
      <c r="AL10" s="41" t="s">
        <v>416</v>
      </c>
      <c r="AM10" s="41" t="s">
        <v>135</v>
      </c>
      <c r="AN10" s="44" t="s">
        <v>136</v>
      </c>
      <c r="AO10" s="45" t="s">
        <v>50</v>
      </c>
      <c r="AP10" s="41" t="s">
        <v>48</v>
      </c>
    </row>
    <row r="11" spans="1:43" s="46" customFormat="1" ht="21.95" customHeight="1" x14ac:dyDescent="0.25">
      <c r="A11" s="37">
        <v>6</v>
      </c>
      <c r="B11" s="41" t="s">
        <v>133</v>
      </c>
      <c r="C11" s="41" t="s">
        <v>62</v>
      </c>
      <c r="D11" s="41" t="s">
        <v>414</v>
      </c>
      <c r="E11" s="41" t="s">
        <v>126</v>
      </c>
      <c r="F11" s="41" t="s">
        <v>130</v>
      </c>
      <c r="G11" s="42">
        <v>38875</v>
      </c>
      <c r="H11" s="42">
        <v>45322</v>
      </c>
      <c r="I11" s="41">
        <f t="shared" si="0"/>
        <v>6447</v>
      </c>
      <c r="J11" s="43">
        <f t="shared" si="4"/>
        <v>3223.5</v>
      </c>
      <c r="K11" s="41">
        <v>1187</v>
      </c>
      <c r="L11" s="43">
        <f t="shared" si="1"/>
        <v>974.52699999999993</v>
      </c>
      <c r="M11" s="41"/>
      <c r="N11" s="41"/>
      <c r="O11" s="41"/>
      <c r="P11" s="41"/>
      <c r="Q11" s="43">
        <f t="shared" si="2"/>
        <v>974.52699999999993</v>
      </c>
      <c r="R11" s="41" t="s">
        <v>62</v>
      </c>
      <c r="S11" s="41">
        <v>300</v>
      </c>
      <c r="T11" s="37" t="s">
        <v>44</v>
      </c>
      <c r="U11" s="37"/>
      <c r="V11" s="37"/>
      <c r="W11" s="41"/>
      <c r="X11" s="41"/>
      <c r="Y11" s="41" t="s">
        <v>415</v>
      </c>
      <c r="Z11" s="37">
        <v>900</v>
      </c>
      <c r="AA11" s="37">
        <v>6</v>
      </c>
      <c r="AB11" s="41"/>
      <c r="AC11" s="41"/>
      <c r="AD11" s="41"/>
      <c r="AE11" s="37">
        <v>1</v>
      </c>
      <c r="AF11" s="37"/>
      <c r="AG11" s="43">
        <f t="shared" si="3"/>
        <v>5398.027</v>
      </c>
      <c r="AH11" s="41"/>
      <c r="AI11" s="41" t="s">
        <v>45</v>
      </c>
      <c r="AJ11" s="41" t="s">
        <v>48</v>
      </c>
      <c r="AK11" s="41" t="s">
        <v>134</v>
      </c>
      <c r="AL11" s="41" t="s">
        <v>416</v>
      </c>
      <c r="AM11" s="41" t="s">
        <v>135</v>
      </c>
      <c r="AN11" s="44" t="s">
        <v>136</v>
      </c>
      <c r="AO11" s="45" t="s">
        <v>50</v>
      </c>
      <c r="AP11" s="41" t="s">
        <v>48</v>
      </c>
    </row>
    <row r="12" spans="1:43" s="46" customFormat="1" ht="21.95" customHeight="1" x14ac:dyDescent="0.25">
      <c r="A12" s="37">
        <v>7</v>
      </c>
      <c r="B12" s="41" t="s">
        <v>256</v>
      </c>
      <c r="C12" s="41" t="s">
        <v>62</v>
      </c>
      <c r="D12" s="41" t="s">
        <v>649</v>
      </c>
      <c r="E12" s="41" t="s">
        <v>251</v>
      </c>
      <c r="F12" s="41" t="s">
        <v>255</v>
      </c>
      <c r="G12" s="42">
        <v>38484</v>
      </c>
      <c r="H12" s="42">
        <v>45322</v>
      </c>
      <c r="I12" s="41">
        <f t="shared" si="0"/>
        <v>6838</v>
      </c>
      <c r="J12" s="43">
        <f t="shared" si="4"/>
        <v>3419</v>
      </c>
      <c r="K12" s="41">
        <v>1237</v>
      </c>
      <c r="L12" s="43">
        <f t="shared" si="1"/>
        <v>1015.5769999999999</v>
      </c>
      <c r="M12" s="41"/>
      <c r="N12" s="41"/>
      <c r="O12" s="41"/>
      <c r="P12" s="41"/>
      <c r="Q12" s="43">
        <f t="shared" si="2"/>
        <v>1015.5769999999999</v>
      </c>
      <c r="R12" s="41" t="s">
        <v>62</v>
      </c>
      <c r="S12" s="41">
        <v>300</v>
      </c>
      <c r="T12" s="37" t="s">
        <v>44</v>
      </c>
      <c r="U12" s="37"/>
      <c r="V12" s="37"/>
      <c r="W12" s="41"/>
      <c r="X12" s="41"/>
      <c r="Y12" s="41" t="s">
        <v>54</v>
      </c>
      <c r="Z12" s="37">
        <v>600</v>
      </c>
      <c r="AA12" s="37">
        <v>7</v>
      </c>
      <c r="AB12" s="41"/>
      <c r="AC12" s="41"/>
      <c r="AD12" s="41"/>
      <c r="AE12" s="37"/>
      <c r="AF12" s="37"/>
      <c r="AG12" s="43">
        <f t="shared" si="3"/>
        <v>5334.5770000000002</v>
      </c>
      <c r="AH12" s="41"/>
      <c r="AI12" s="41" t="s">
        <v>45</v>
      </c>
      <c r="AJ12" s="41" t="s">
        <v>46</v>
      </c>
      <c r="AK12" s="44" t="s">
        <v>257</v>
      </c>
      <c r="AL12" s="41" t="s">
        <v>417</v>
      </c>
      <c r="AM12" s="41" t="s">
        <v>258</v>
      </c>
      <c r="AN12" s="45">
        <v>198323610026</v>
      </c>
      <c r="AO12" s="41" t="s">
        <v>52</v>
      </c>
      <c r="AP12" s="41" t="s">
        <v>48</v>
      </c>
    </row>
    <row r="13" spans="1:43" s="46" customFormat="1" ht="21.95" customHeight="1" x14ac:dyDescent="0.25">
      <c r="A13" s="37">
        <v>8</v>
      </c>
      <c r="B13" s="41" t="s">
        <v>418</v>
      </c>
      <c r="C13" s="41" t="s">
        <v>62</v>
      </c>
      <c r="D13" s="41" t="s">
        <v>419</v>
      </c>
      <c r="E13" s="41" t="s">
        <v>307</v>
      </c>
      <c r="F13" s="41" t="s">
        <v>309</v>
      </c>
      <c r="G13" s="42">
        <v>38275</v>
      </c>
      <c r="H13" s="42">
        <v>45322</v>
      </c>
      <c r="I13" s="41">
        <f t="shared" si="0"/>
        <v>7047</v>
      </c>
      <c r="J13" s="43">
        <f t="shared" si="4"/>
        <v>3523.5</v>
      </c>
      <c r="K13" s="41">
        <v>1515</v>
      </c>
      <c r="L13" s="43">
        <f t="shared" si="1"/>
        <v>1243.8149999999998</v>
      </c>
      <c r="M13" s="41">
        <v>532</v>
      </c>
      <c r="N13" s="41">
        <f>SUM(M13*0.2)</f>
        <v>106.4</v>
      </c>
      <c r="O13" s="41"/>
      <c r="P13" s="41"/>
      <c r="Q13" s="43">
        <f t="shared" si="2"/>
        <v>1350.2149999999999</v>
      </c>
      <c r="R13" s="41" t="s">
        <v>62</v>
      </c>
      <c r="S13" s="41">
        <v>300</v>
      </c>
      <c r="T13" s="37" t="s">
        <v>44</v>
      </c>
      <c r="U13" s="37"/>
      <c r="V13" s="37"/>
      <c r="W13" s="41"/>
      <c r="X13" s="41"/>
      <c r="Y13" s="41"/>
      <c r="Z13" s="37"/>
      <c r="AA13" s="37">
        <v>8</v>
      </c>
      <c r="AB13" s="41"/>
      <c r="AC13" s="41"/>
      <c r="AD13" s="41"/>
      <c r="AE13" s="37">
        <v>87</v>
      </c>
      <c r="AF13" s="37">
        <v>356</v>
      </c>
      <c r="AG13" s="43">
        <f t="shared" si="3"/>
        <v>4817.7150000000001</v>
      </c>
      <c r="AH13" s="41"/>
      <c r="AI13" s="41" t="s">
        <v>45</v>
      </c>
      <c r="AJ13" s="41" t="s">
        <v>46</v>
      </c>
      <c r="AK13" s="41" t="s">
        <v>651</v>
      </c>
      <c r="AL13" s="41" t="s">
        <v>420</v>
      </c>
      <c r="AM13" s="44" t="s">
        <v>421</v>
      </c>
      <c r="AN13" s="45" t="s">
        <v>422</v>
      </c>
      <c r="AO13" s="41" t="s">
        <v>50</v>
      </c>
      <c r="AP13" s="41" t="s">
        <v>48</v>
      </c>
    </row>
    <row r="14" spans="1:43" s="46" customFormat="1" ht="21.95" customHeight="1" x14ac:dyDescent="0.25">
      <c r="A14" s="37">
        <v>9</v>
      </c>
      <c r="B14" s="41" t="s">
        <v>401</v>
      </c>
      <c r="C14" s="41" t="s">
        <v>68</v>
      </c>
      <c r="D14" s="41" t="s">
        <v>423</v>
      </c>
      <c r="E14" s="41" t="s">
        <v>399</v>
      </c>
      <c r="F14" s="41" t="s">
        <v>400</v>
      </c>
      <c r="G14" s="42">
        <v>37570</v>
      </c>
      <c r="H14" s="42">
        <v>45322</v>
      </c>
      <c r="I14" s="41">
        <f t="shared" si="0"/>
        <v>7752</v>
      </c>
      <c r="J14" s="43">
        <f t="shared" si="4"/>
        <v>3876</v>
      </c>
      <c r="K14" s="41">
        <v>365</v>
      </c>
      <c r="L14" s="43">
        <f t="shared" si="1"/>
        <v>299.66499999999996</v>
      </c>
      <c r="M14" s="41"/>
      <c r="N14" s="41"/>
      <c r="O14" s="41"/>
      <c r="P14" s="41"/>
      <c r="Q14" s="43">
        <f t="shared" si="2"/>
        <v>299.66499999999996</v>
      </c>
      <c r="R14" s="41" t="s">
        <v>68</v>
      </c>
      <c r="S14" s="41">
        <v>250</v>
      </c>
      <c r="T14" s="37" t="s">
        <v>44</v>
      </c>
      <c r="U14" s="37"/>
      <c r="V14" s="37"/>
      <c r="W14" s="41"/>
      <c r="X14" s="41"/>
      <c r="Y14" s="41" t="s">
        <v>132</v>
      </c>
      <c r="Z14" s="37">
        <v>200</v>
      </c>
      <c r="AA14" s="37">
        <v>9</v>
      </c>
      <c r="AB14" s="41"/>
      <c r="AC14" s="41"/>
      <c r="AD14" s="41"/>
      <c r="AE14" s="37"/>
      <c r="AF14" s="37"/>
      <c r="AG14" s="43">
        <f t="shared" si="3"/>
        <v>4625.665</v>
      </c>
      <c r="AH14" s="41"/>
      <c r="AI14" s="41" t="s">
        <v>45</v>
      </c>
      <c r="AJ14" s="41" t="s">
        <v>48</v>
      </c>
      <c r="AK14" s="41" t="s">
        <v>402</v>
      </c>
      <c r="AL14" s="41" t="s">
        <v>424</v>
      </c>
      <c r="AM14" s="44">
        <v>764974928</v>
      </c>
      <c r="AN14" s="45">
        <v>198307102739</v>
      </c>
      <c r="AO14" s="41" t="s">
        <v>55</v>
      </c>
      <c r="AP14" s="41" t="s">
        <v>48</v>
      </c>
    </row>
    <row r="15" spans="1:43" s="46" customFormat="1" ht="21.95" customHeight="1" x14ac:dyDescent="0.25">
      <c r="A15" s="37">
        <v>10</v>
      </c>
      <c r="B15" s="41" t="s">
        <v>283</v>
      </c>
      <c r="C15" s="41" t="s">
        <v>64</v>
      </c>
      <c r="D15" s="41" t="s">
        <v>284</v>
      </c>
      <c r="E15" s="41" t="s">
        <v>251</v>
      </c>
      <c r="F15" s="41" t="s">
        <v>254</v>
      </c>
      <c r="G15" s="42">
        <v>38589</v>
      </c>
      <c r="H15" s="42">
        <v>45322</v>
      </c>
      <c r="I15" s="41">
        <f t="shared" si="0"/>
        <v>6733</v>
      </c>
      <c r="J15" s="43">
        <f t="shared" si="4"/>
        <v>3366.5</v>
      </c>
      <c r="K15" s="41">
        <v>1231</v>
      </c>
      <c r="L15" s="43">
        <f t="shared" si="1"/>
        <v>1010.651</v>
      </c>
      <c r="M15" s="41"/>
      <c r="N15" s="41"/>
      <c r="O15" s="41"/>
      <c r="P15" s="41"/>
      <c r="Q15" s="43">
        <f t="shared" si="2"/>
        <v>1010.651</v>
      </c>
      <c r="R15" s="41" t="s">
        <v>64</v>
      </c>
      <c r="S15" s="41">
        <v>200</v>
      </c>
      <c r="T15" s="37" t="s">
        <v>44</v>
      </c>
      <c r="U15" s="37"/>
      <c r="V15" s="37"/>
      <c r="W15" s="41"/>
      <c r="X15" s="41"/>
      <c r="Y15" s="41"/>
      <c r="Z15" s="37"/>
      <c r="AA15" s="37">
        <v>10</v>
      </c>
      <c r="AB15" s="41"/>
      <c r="AC15" s="41"/>
      <c r="AD15" s="41"/>
      <c r="AE15" s="37"/>
      <c r="AF15" s="37"/>
      <c r="AG15" s="43">
        <f t="shared" si="3"/>
        <v>4577.1509999999998</v>
      </c>
      <c r="AH15" s="41"/>
      <c r="AI15" s="41" t="s">
        <v>45</v>
      </c>
      <c r="AJ15" s="41" t="s">
        <v>48</v>
      </c>
      <c r="AK15" s="44" t="s">
        <v>285</v>
      </c>
      <c r="AL15" s="41" t="s">
        <v>425</v>
      </c>
      <c r="AM15" s="41" t="s">
        <v>286</v>
      </c>
      <c r="AN15" s="45">
        <v>198631101129</v>
      </c>
      <c r="AO15" s="41" t="s">
        <v>61</v>
      </c>
      <c r="AP15" s="41" t="s">
        <v>48</v>
      </c>
    </row>
    <row r="16" spans="1:43" s="46" customFormat="1" ht="21.95" customHeight="1" x14ac:dyDescent="0.25">
      <c r="A16" s="37">
        <v>11</v>
      </c>
      <c r="B16" s="41" t="s">
        <v>339</v>
      </c>
      <c r="C16" s="41" t="s">
        <v>41</v>
      </c>
      <c r="D16" s="41" t="s">
        <v>340</v>
      </c>
      <c r="E16" s="41" t="s">
        <v>335</v>
      </c>
      <c r="F16" s="41" t="s">
        <v>338</v>
      </c>
      <c r="G16" s="42">
        <v>37899</v>
      </c>
      <c r="H16" s="42">
        <v>45322</v>
      </c>
      <c r="I16" s="41">
        <v>7423</v>
      </c>
      <c r="J16" s="43">
        <f t="shared" si="4"/>
        <v>3711.5</v>
      </c>
      <c r="K16" s="41">
        <v>59</v>
      </c>
      <c r="L16" s="43">
        <v>48.44</v>
      </c>
      <c r="M16" s="41"/>
      <c r="N16" s="41"/>
      <c r="O16" s="41"/>
      <c r="P16" s="41"/>
      <c r="Q16" s="43">
        <f t="shared" si="2"/>
        <v>48.44</v>
      </c>
      <c r="R16" s="41" t="s">
        <v>41</v>
      </c>
      <c r="S16" s="41">
        <v>600</v>
      </c>
      <c r="T16" s="37" t="s">
        <v>44</v>
      </c>
      <c r="U16" s="37"/>
      <c r="V16" s="37"/>
      <c r="W16" s="41"/>
      <c r="X16" s="41"/>
      <c r="Y16" s="41" t="s">
        <v>51</v>
      </c>
      <c r="Z16" s="37">
        <v>200</v>
      </c>
      <c r="AA16" s="37">
        <v>11</v>
      </c>
      <c r="AB16" s="41"/>
      <c r="AC16" s="41"/>
      <c r="AD16" s="41"/>
      <c r="AE16" s="37"/>
      <c r="AF16" s="37"/>
      <c r="AG16" s="43">
        <f t="shared" si="3"/>
        <v>4559.9400000000005</v>
      </c>
      <c r="AH16" s="41"/>
      <c r="AI16" s="41" t="s">
        <v>45</v>
      </c>
      <c r="AJ16" s="41" t="s">
        <v>48</v>
      </c>
      <c r="AK16" s="41" t="s">
        <v>341</v>
      </c>
      <c r="AL16" s="41" t="s">
        <v>426</v>
      </c>
      <c r="AM16" s="44">
        <v>714495933</v>
      </c>
      <c r="AN16" s="45" t="s">
        <v>342</v>
      </c>
      <c r="AO16" s="41" t="s">
        <v>50</v>
      </c>
      <c r="AP16" s="41" t="s">
        <v>48</v>
      </c>
    </row>
    <row r="17" spans="1:42" s="46" customFormat="1" ht="21.95" customHeight="1" x14ac:dyDescent="0.25">
      <c r="A17" s="37">
        <v>12</v>
      </c>
      <c r="B17" s="41" t="s">
        <v>56</v>
      </c>
      <c r="C17" s="41" t="s">
        <v>43</v>
      </c>
      <c r="D17" s="41" t="s">
        <v>427</v>
      </c>
      <c r="E17" s="41" t="s">
        <v>42</v>
      </c>
      <c r="F17" s="41" t="s">
        <v>53</v>
      </c>
      <c r="G17" s="42">
        <v>38298</v>
      </c>
      <c r="H17" s="42">
        <v>45322</v>
      </c>
      <c r="I17" s="41">
        <f t="shared" ref="I17:I34" si="5">DATEDIF(G17,H17,"d")</f>
        <v>7024</v>
      </c>
      <c r="J17" s="43">
        <f t="shared" si="4"/>
        <v>3512</v>
      </c>
      <c r="K17" s="41">
        <v>200</v>
      </c>
      <c r="L17" s="43">
        <f>SUM(K17*0.821)</f>
        <v>164.2</v>
      </c>
      <c r="M17" s="41">
        <v>231</v>
      </c>
      <c r="N17" s="41">
        <v>46.2</v>
      </c>
      <c r="O17" s="41"/>
      <c r="P17" s="41"/>
      <c r="Q17" s="43">
        <f t="shared" si="2"/>
        <v>210.39999999999998</v>
      </c>
      <c r="R17" s="41" t="s">
        <v>43</v>
      </c>
      <c r="S17" s="41">
        <v>600</v>
      </c>
      <c r="T17" s="37" t="s">
        <v>44</v>
      </c>
      <c r="U17" s="37"/>
      <c r="V17" s="37"/>
      <c r="W17" s="41"/>
      <c r="X17" s="41"/>
      <c r="Y17" s="41" t="s">
        <v>51</v>
      </c>
      <c r="Z17" s="37">
        <v>200</v>
      </c>
      <c r="AA17" s="37">
        <v>12</v>
      </c>
      <c r="AB17" s="41"/>
      <c r="AC17" s="41"/>
      <c r="AD17" s="41"/>
      <c r="AE17" s="37"/>
      <c r="AF17" s="37"/>
      <c r="AG17" s="43">
        <f t="shared" si="3"/>
        <v>4522.3999999999996</v>
      </c>
      <c r="AH17" s="41"/>
      <c r="AI17" s="41" t="s">
        <v>45</v>
      </c>
      <c r="AJ17" s="41" t="s">
        <v>48</v>
      </c>
      <c r="AK17" s="41" t="s">
        <v>57</v>
      </c>
      <c r="AL17" s="41" t="s">
        <v>428</v>
      </c>
      <c r="AM17" s="44" t="s">
        <v>58</v>
      </c>
      <c r="AN17" s="45">
        <v>198513400114</v>
      </c>
      <c r="AO17" s="41" t="s">
        <v>50</v>
      </c>
      <c r="AP17" s="41" t="s">
        <v>48</v>
      </c>
    </row>
    <row r="18" spans="1:42" s="46" customFormat="1" ht="21.95" customHeight="1" x14ac:dyDescent="0.25">
      <c r="A18" s="37">
        <v>13</v>
      </c>
      <c r="B18" s="41" t="s">
        <v>429</v>
      </c>
      <c r="C18" s="41" t="s">
        <v>62</v>
      </c>
      <c r="D18" s="41" t="s">
        <v>430</v>
      </c>
      <c r="E18" s="41" t="s">
        <v>243</v>
      </c>
      <c r="F18" s="41" t="s">
        <v>244</v>
      </c>
      <c r="G18" s="42">
        <v>39115</v>
      </c>
      <c r="H18" s="42">
        <v>45322</v>
      </c>
      <c r="I18" s="41">
        <f t="shared" si="5"/>
        <v>6207</v>
      </c>
      <c r="J18" s="43">
        <f t="shared" si="4"/>
        <v>3103.5</v>
      </c>
      <c r="K18" s="41">
        <v>624</v>
      </c>
      <c r="L18" s="43">
        <f>SUM(K18*0.821)</f>
        <v>512.30399999999997</v>
      </c>
      <c r="M18" s="41"/>
      <c r="N18" s="41"/>
      <c r="O18" s="41"/>
      <c r="P18" s="41"/>
      <c r="Q18" s="43"/>
      <c r="R18" s="41" t="s">
        <v>62</v>
      </c>
      <c r="S18" s="41">
        <v>300</v>
      </c>
      <c r="T18" s="37" t="s">
        <v>44</v>
      </c>
      <c r="U18" s="37"/>
      <c r="V18" s="37"/>
      <c r="W18" s="41"/>
      <c r="X18" s="41"/>
      <c r="Y18" s="41" t="s">
        <v>82</v>
      </c>
      <c r="Z18" s="37">
        <v>600</v>
      </c>
      <c r="AA18" s="37">
        <v>13</v>
      </c>
      <c r="AB18" s="41"/>
      <c r="AC18" s="41"/>
      <c r="AD18" s="41"/>
      <c r="AE18" s="37"/>
      <c r="AF18" s="37"/>
      <c r="AG18" s="43">
        <f>SUM(J18+L18+Q18+S18+V18+X18+Z18+AC18+AD18-AF18)</f>
        <v>4515.8040000000001</v>
      </c>
      <c r="AH18" s="41"/>
      <c r="AI18" s="41" t="s">
        <v>45</v>
      </c>
      <c r="AJ18" s="41" t="s">
        <v>46</v>
      </c>
      <c r="AK18" s="41" t="s">
        <v>431</v>
      </c>
      <c r="AL18" s="41" t="s">
        <v>432</v>
      </c>
      <c r="AM18" s="44" t="s">
        <v>433</v>
      </c>
      <c r="AN18" s="45" t="s">
        <v>434</v>
      </c>
      <c r="AO18" s="41" t="s">
        <v>50</v>
      </c>
      <c r="AP18" s="41" t="s">
        <v>48</v>
      </c>
    </row>
    <row r="19" spans="1:42" s="46" customFormat="1" ht="21.95" customHeight="1" x14ac:dyDescent="0.25">
      <c r="A19" s="37">
        <v>14</v>
      </c>
      <c r="B19" s="41" t="s">
        <v>223</v>
      </c>
      <c r="C19" s="41" t="s">
        <v>64</v>
      </c>
      <c r="D19" s="41" t="s">
        <v>224</v>
      </c>
      <c r="E19" s="41" t="s">
        <v>203</v>
      </c>
      <c r="F19" s="41" t="s">
        <v>222</v>
      </c>
      <c r="G19" s="42">
        <v>38425</v>
      </c>
      <c r="H19" s="42">
        <v>45322</v>
      </c>
      <c r="I19" s="41">
        <f t="shared" si="5"/>
        <v>6897</v>
      </c>
      <c r="J19" s="43">
        <f t="shared" si="4"/>
        <v>3448.5</v>
      </c>
      <c r="K19" s="41">
        <v>948</v>
      </c>
      <c r="L19" s="43">
        <f>K19*0.821</f>
        <v>778.30799999999999</v>
      </c>
      <c r="M19" s="41"/>
      <c r="N19" s="41"/>
      <c r="O19" s="41"/>
      <c r="P19" s="41"/>
      <c r="Q19" s="43">
        <f>P19+N19+L19</f>
        <v>778.30799999999999</v>
      </c>
      <c r="R19" s="41" t="s">
        <v>64</v>
      </c>
      <c r="S19" s="41">
        <v>200</v>
      </c>
      <c r="T19" s="37" t="s">
        <v>44</v>
      </c>
      <c r="U19" s="37"/>
      <c r="V19" s="37"/>
      <c r="W19" s="41"/>
      <c r="X19" s="41"/>
      <c r="Y19" s="41"/>
      <c r="Z19" s="37"/>
      <c r="AA19" s="37">
        <v>14</v>
      </c>
      <c r="AB19" s="41"/>
      <c r="AC19" s="41"/>
      <c r="AD19" s="41">
        <v>250</v>
      </c>
      <c r="AE19" s="37">
        <v>61</v>
      </c>
      <c r="AF19" s="37">
        <v>300</v>
      </c>
      <c r="AG19" s="43">
        <f>AD19+AC19+Z19+X19+V19+S19+Q19+J19-AF19</f>
        <v>4376.808</v>
      </c>
      <c r="AH19" s="41"/>
      <c r="AI19" s="41" t="s">
        <v>45</v>
      </c>
      <c r="AJ19" s="41" t="s">
        <v>48</v>
      </c>
      <c r="AK19" s="41" t="s">
        <v>225</v>
      </c>
      <c r="AL19" s="41" t="s">
        <v>435</v>
      </c>
      <c r="AM19" s="44" t="s">
        <v>226</v>
      </c>
      <c r="AN19" s="45" t="s">
        <v>227</v>
      </c>
      <c r="AO19" s="41" t="s">
        <v>50</v>
      </c>
      <c r="AP19" s="41"/>
    </row>
    <row r="20" spans="1:42" s="46" customFormat="1" ht="21.95" customHeight="1" x14ac:dyDescent="0.25">
      <c r="A20" s="37">
        <v>15</v>
      </c>
      <c r="B20" s="41" t="s">
        <v>172</v>
      </c>
      <c r="C20" s="41" t="s">
        <v>159</v>
      </c>
      <c r="D20" s="41" t="s">
        <v>173</v>
      </c>
      <c r="E20" s="41" t="s">
        <v>156</v>
      </c>
      <c r="F20" s="41" t="s">
        <v>174</v>
      </c>
      <c r="G20" s="42">
        <v>39137</v>
      </c>
      <c r="H20" s="42">
        <v>44390</v>
      </c>
      <c r="I20" s="41">
        <f t="shared" si="5"/>
        <v>5253</v>
      </c>
      <c r="J20" s="43">
        <f t="shared" si="4"/>
        <v>2626.5</v>
      </c>
      <c r="K20" s="41">
        <v>642</v>
      </c>
      <c r="L20" s="43">
        <f>SUM(K20*0.821)</f>
        <v>527.08199999999999</v>
      </c>
      <c r="M20" s="41"/>
      <c r="N20" s="41"/>
      <c r="O20" s="41"/>
      <c r="P20" s="41"/>
      <c r="Q20" s="43">
        <f>SUM(L20+N20+P20)</f>
        <v>527.08199999999999</v>
      </c>
      <c r="R20" s="41" t="s">
        <v>78</v>
      </c>
      <c r="S20" s="41">
        <v>350</v>
      </c>
      <c r="T20" s="37" t="s">
        <v>79</v>
      </c>
      <c r="U20" s="37">
        <v>65</v>
      </c>
      <c r="V20" s="37">
        <f>(10*U20)/100%</f>
        <v>650</v>
      </c>
      <c r="W20" s="41"/>
      <c r="X20" s="41"/>
      <c r="Y20" s="41" t="s">
        <v>49</v>
      </c>
      <c r="Z20" s="37">
        <v>400</v>
      </c>
      <c r="AA20" s="37">
        <v>15</v>
      </c>
      <c r="AB20" s="41"/>
      <c r="AC20" s="41"/>
      <c r="AD20" s="41"/>
      <c r="AE20" s="37">
        <v>191</v>
      </c>
      <c r="AF20" s="37">
        <v>460</v>
      </c>
      <c r="AG20" s="43">
        <f>SUM(J20+Q20+S20+V20+X20+Z20+AC20+AD20-AF20)</f>
        <v>4093.5820000000003</v>
      </c>
      <c r="AH20" s="41"/>
      <c r="AI20" s="41" t="s">
        <v>45</v>
      </c>
      <c r="AJ20" s="41" t="s">
        <v>46</v>
      </c>
      <c r="AK20" s="41" t="s">
        <v>175</v>
      </c>
      <c r="AL20" s="41" t="s">
        <v>436</v>
      </c>
      <c r="AM20" s="44" t="s">
        <v>176</v>
      </c>
      <c r="AN20" s="45" t="s">
        <v>177</v>
      </c>
      <c r="AO20" s="41" t="s">
        <v>60</v>
      </c>
      <c r="AP20" s="41" t="s">
        <v>48</v>
      </c>
    </row>
    <row r="21" spans="1:42" s="46" customFormat="1" ht="21.95" customHeight="1" x14ac:dyDescent="0.25">
      <c r="A21" s="37">
        <v>16</v>
      </c>
      <c r="B21" s="41" t="s">
        <v>383</v>
      </c>
      <c r="C21" s="41" t="s">
        <v>89</v>
      </c>
      <c r="D21" s="41" t="s">
        <v>437</v>
      </c>
      <c r="E21" s="41" t="s">
        <v>366</v>
      </c>
      <c r="F21" s="41" t="s">
        <v>438</v>
      </c>
      <c r="G21" s="42">
        <v>37994</v>
      </c>
      <c r="H21" s="42">
        <v>45322</v>
      </c>
      <c r="I21" s="41">
        <f t="shared" si="5"/>
        <v>7328</v>
      </c>
      <c r="J21" s="43">
        <f t="shared" si="4"/>
        <v>3664</v>
      </c>
      <c r="K21" s="41"/>
      <c r="L21" s="43"/>
      <c r="M21" s="41"/>
      <c r="N21" s="41"/>
      <c r="O21" s="41"/>
      <c r="P21" s="41"/>
      <c r="Q21" s="43"/>
      <c r="R21" s="41" t="s">
        <v>89</v>
      </c>
      <c r="S21" s="41">
        <v>350</v>
      </c>
      <c r="T21" s="37" t="s">
        <v>44</v>
      </c>
      <c r="U21" s="37"/>
      <c r="V21" s="37"/>
      <c r="W21" s="41"/>
      <c r="X21" s="41"/>
      <c r="Y21" s="41"/>
      <c r="Z21" s="37"/>
      <c r="AA21" s="37">
        <v>16</v>
      </c>
      <c r="AB21" s="41"/>
      <c r="AC21" s="41"/>
      <c r="AD21" s="41"/>
      <c r="AE21" s="37"/>
      <c r="AF21" s="37"/>
      <c r="AG21" s="43">
        <f>SUM(J21+Q21+S21+V21+X21+Z21+AC21+AD21-AF21)</f>
        <v>4014</v>
      </c>
      <c r="AH21" s="41"/>
      <c r="AI21" s="41" t="s">
        <v>45</v>
      </c>
      <c r="AJ21" s="41" t="s">
        <v>48</v>
      </c>
      <c r="AK21" s="41" t="s">
        <v>384</v>
      </c>
      <c r="AL21" s="41" t="s">
        <v>439</v>
      </c>
      <c r="AM21" s="44" t="s">
        <v>385</v>
      </c>
      <c r="AN21" s="45">
        <v>198030901030</v>
      </c>
      <c r="AO21" s="41" t="s">
        <v>50</v>
      </c>
      <c r="AP21" s="41" t="s">
        <v>48</v>
      </c>
    </row>
    <row r="22" spans="1:42" s="46" customFormat="1" ht="21.95" customHeight="1" x14ac:dyDescent="0.25">
      <c r="A22" s="37">
        <v>17</v>
      </c>
      <c r="B22" s="41" t="s">
        <v>440</v>
      </c>
      <c r="C22" s="41" t="s">
        <v>68</v>
      </c>
      <c r="D22" s="41" t="s">
        <v>441</v>
      </c>
      <c r="E22" s="41" t="s">
        <v>203</v>
      </c>
      <c r="F22" s="41" t="s">
        <v>442</v>
      </c>
      <c r="G22" s="42">
        <v>39497</v>
      </c>
      <c r="H22" s="42">
        <v>45322</v>
      </c>
      <c r="I22" s="41">
        <f t="shared" si="5"/>
        <v>5825</v>
      </c>
      <c r="J22" s="43">
        <f t="shared" si="4"/>
        <v>2912.5</v>
      </c>
      <c r="K22" s="41">
        <v>488</v>
      </c>
      <c r="L22" s="43">
        <f>K22*0.821</f>
        <v>400.64799999999997</v>
      </c>
      <c r="M22" s="41"/>
      <c r="N22" s="41"/>
      <c r="O22" s="41"/>
      <c r="P22" s="41"/>
      <c r="Q22" s="43">
        <f>P22+N22+L22</f>
        <v>400.64799999999997</v>
      </c>
      <c r="R22" s="41" t="s">
        <v>68</v>
      </c>
      <c r="S22" s="41">
        <v>250</v>
      </c>
      <c r="T22" s="37" t="s">
        <v>44</v>
      </c>
      <c r="U22" s="37"/>
      <c r="V22" s="37"/>
      <c r="W22" s="41"/>
      <c r="X22" s="41"/>
      <c r="Y22" s="41" t="s">
        <v>204</v>
      </c>
      <c r="Z22" s="37">
        <v>400</v>
      </c>
      <c r="AA22" s="37">
        <v>17</v>
      </c>
      <c r="AB22" s="41"/>
      <c r="AC22" s="41"/>
      <c r="AD22" s="41"/>
      <c r="AE22" s="37"/>
      <c r="AF22" s="37"/>
      <c r="AG22" s="43">
        <f>AD22+AC22+Z22+X22+V22+S22+P22+Q22+J22-AF22</f>
        <v>3963.1480000000001</v>
      </c>
      <c r="AH22" s="41"/>
      <c r="AI22" s="41" t="s">
        <v>45</v>
      </c>
      <c r="AJ22" s="41" t="s">
        <v>46</v>
      </c>
      <c r="AK22" s="41" t="s">
        <v>443</v>
      </c>
      <c r="AL22" s="41" t="s">
        <v>444</v>
      </c>
      <c r="AM22" s="44" t="s">
        <v>445</v>
      </c>
      <c r="AN22" s="45" t="s">
        <v>446</v>
      </c>
      <c r="AO22" s="41" t="s">
        <v>67</v>
      </c>
      <c r="AP22" s="41"/>
    </row>
    <row r="23" spans="1:42" s="46" customFormat="1" ht="21.95" customHeight="1" x14ac:dyDescent="0.25">
      <c r="A23" s="37">
        <v>18</v>
      </c>
      <c r="B23" s="41" t="s">
        <v>447</v>
      </c>
      <c r="C23" s="41" t="s">
        <v>68</v>
      </c>
      <c r="D23" s="41" t="s">
        <v>448</v>
      </c>
      <c r="E23" s="41" t="s">
        <v>143</v>
      </c>
      <c r="F23" s="41" t="s">
        <v>149</v>
      </c>
      <c r="G23" s="42">
        <v>39515</v>
      </c>
      <c r="H23" s="42">
        <v>45322</v>
      </c>
      <c r="I23" s="41">
        <f t="shared" si="5"/>
        <v>5807</v>
      </c>
      <c r="J23" s="43">
        <f t="shared" si="4"/>
        <v>2903.5</v>
      </c>
      <c r="K23" s="41">
        <v>326</v>
      </c>
      <c r="L23" s="43">
        <f>SUM(K23*0.821)</f>
        <v>267.64599999999996</v>
      </c>
      <c r="M23" s="41"/>
      <c r="N23" s="41"/>
      <c r="O23" s="41"/>
      <c r="P23" s="41"/>
      <c r="Q23" s="43">
        <f>SUM(L23+N23+P23)</f>
        <v>267.64599999999996</v>
      </c>
      <c r="R23" s="41" t="s">
        <v>68</v>
      </c>
      <c r="S23" s="41">
        <v>250</v>
      </c>
      <c r="T23" s="37" t="s">
        <v>44</v>
      </c>
      <c r="U23" s="37"/>
      <c r="V23" s="37"/>
      <c r="W23" s="41"/>
      <c r="X23" s="41"/>
      <c r="Y23" s="41"/>
      <c r="Z23" s="37"/>
      <c r="AA23" s="37">
        <v>18</v>
      </c>
      <c r="AB23" s="41" t="s">
        <v>90</v>
      </c>
      <c r="AC23" s="41">
        <v>700</v>
      </c>
      <c r="AD23" s="41"/>
      <c r="AE23" s="37">
        <v>69</v>
      </c>
      <c r="AF23" s="37">
        <v>350</v>
      </c>
      <c r="AG23" s="43">
        <f>SUM(J23+Q23+S23+V23+X23+Z23+AC23+AD23-AF23)</f>
        <v>3771.1459999999997</v>
      </c>
      <c r="AH23" s="41"/>
      <c r="AI23" s="41" t="s">
        <v>45</v>
      </c>
      <c r="AJ23" s="41" t="s">
        <v>48</v>
      </c>
      <c r="AK23" s="41" t="s">
        <v>449</v>
      </c>
      <c r="AL23" s="41" t="s">
        <v>450</v>
      </c>
      <c r="AM23" s="44" t="s">
        <v>451</v>
      </c>
      <c r="AN23" s="45" t="s">
        <v>452</v>
      </c>
      <c r="AO23" s="41" t="s">
        <v>47</v>
      </c>
      <c r="AP23" s="41" t="s">
        <v>48</v>
      </c>
    </row>
    <row r="24" spans="1:42" s="46" customFormat="1" ht="21.95" customHeight="1" x14ac:dyDescent="0.25">
      <c r="A24" s="37">
        <v>19</v>
      </c>
      <c r="B24" s="41" t="s">
        <v>453</v>
      </c>
      <c r="C24" s="41" t="s">
        <v>63</v>
      </c>
      <c r="D24" s="41" t="s">
        <v>454</v>
      </c>
      <c r="E24" s="41" t="s">
        <v>92</v>
      </c>
      <c r="F24" s="41" t="s">
        <v>93</v>
      </c>
      <c r="G24" s="42">
        <v>39298</v>
      </c>
      <c r="H24" s="42">
        <v>45322</v>
      </c>
      <c r="I24" s="41">
        <f t="shared" si="5"/>
        <v>6024</v>
      </c>
      <c r="J24" s="43">
        <f t="shared" si="4"/>
        <v>3012</v>
      </c>
      <c r="K24" s="41">
        <v>677</v>
      </c>
      <c r="L24" s="43">
        <f>K24*0.821</f>
        <v>555.81700000000001</v>
      </c>
      <c r="M24" s="41"/>
      <c r="N24" s="41"/>
      <c r="O24" s="41"/>
      <c r="P24" s="41"/>
      <c r="Q24" s="43">
        <f>P24+N24+L24</f>
        <v>555.81700000000001</v>
      </c>
      <c r="R24" s="41" t="s">
        <v>64</v>
      </c>
      <c r="S24" s="41">
        <v>200</v>
      </c>
      <c r="T24" s="37" t="s">
        <v>44</v>
      </c>
      <c r="U24" s="37"/>
      <c r="V24" s="37"/>
      <c r="W24" s="41"/>
      <c r="X24" s="41"/>
      <c r="Y24" s="41"/>
      <c r="Z24" s="37"/>
      <c r="AA24" s="37">
        <v>19</v>
      </c>
      <c r="AB24" s="41"/>
      <c r="AC24" s="41"/>
      <c r="AD24" s="41"/>
      <c r="AE24" s="37"/>
      <c r="AF24" s="37"/>
      <c r="AG24" s="43">
        <f>AD24+AC24+Z24+X24+V24+S24+P24+Q24+J24-AF24</f>
        <v>3767.817</v>
      </c>
      <c r="AH24" s="41"/>
      <c r="AI24" s="41" t="s">
        <v>45</v>
      </c>
      <c r="AJ24" s="41" t="s">
        <v>46</v>
      </c>
      <c r="AK24" s="41" t="s">
        <v>455</v>
      </c>
      <c r="AL24" s="41" t="s">
        <v>456</v>
      </c>
      <c r="AM24" s="44" t="s">
        <v>457</v>
      </c>
      <c r="AN24" s="45" t="s">
        <v>458</v>
      </c>
      <c r="AO24" s="41" t="s">
        <v>50</v>
      </c>
      <c r="AP24" s="41" t="s">
        <v>48</v>
      </c>
    </row>
    <row r="25" spans="1:42" s="46" customFormat="1" ht="21.95" customHeight="1" x14ac:dyDescent="0.25">
      <c r="A25" s="37">
        <v>20</v>
      </c>
      <c r="B25" s="41" t="s">
        <v>459</v>
      </c>
      <c r="C25" s="41" t="s">
        <v>64</v>
      </c>
      <c r="D25" s="41" t="s">
        <v>460</v>
      </c>
      <c r="E25" s="41" t="s">
        <v>292</v>
      </c>
      <c r="F25" s="41" t="s">
        <v>293</v>
      </c>
      <c r="G25" s="42">
        <v>39406</v>
      </c>
      <c r="H25" s="42">
        <v>45322</v>
      </c>
      <c r="I25" s="41">
        <f t="shared" si="5"/>
        <v>5916</v>
      </c>
      <c r="J25" s="43">
        <f t="shared" si="4"/>
        <v>2958</v>
      </c>
      <c r="K25" s="41">
        <v>728</v>
      </c>
      <c r="L25" s="43">
        <f>K25*0.821</f>
        <v>597.68799999999999</v>
      </c>
      <c r="M25" s="41"/>
      <c r="N25" s="41"/>
      <c r="O25" s="41"/>
      <c r="P25" s="41"/>
      <c r="Q25" s="43">
        <f>P25+N25+L25</f>
        <v>597.68799999999999</v>
      </c>
      <c r="R25" s="41" t="s">
        <v>64</v>
      </c>
      <c r="S25" s="41">
        <v>200</v>
      </c>
      <c r="T25" s="37" t="s">
        <v>44</v>
      </c>
      <c r="U25" s="37"/>
      <c r="V25" s="37"/>
      <c r="W25" s="41"/>
      <c r="X25" s="41"/>
      <c r="Y25" s="41"/>
      <c r="Z25" s="37"/>
      <c r="AA25" s="37">
        <v>20</v>
      </c>
      <c r="AB25" s="41"/>
      <c r="AC25" s="41"/>
      <c r="AD25" s="41"/>
      <c r="AE25" s="37"/>
      <c r="AF25" s="37"/>
      <c r="AG25" s="43">
        <f>AD25+AC25+Z25+X25+V25+S25+P25+Q25+J25-AF25</f>
        <v>3755.6880000000001</v>
      </c>
      <c r="AH25" s="41"/>
      <c r="AI25" s="41" t="s">
        <v>45</v>
      </c>
      <c r="AJ25" s="41" t="s">
        <v>48</v>
      </c>
      <c r="AK25" s="41" t="s">
        <v>461</v>
      </c>
      <c r="AL25" s="41" t="s">
        <v>462</v>
      </c>
      <c r="AM25" s="44" t="s">
        <v>463</v>
      </c>
      <c r="AN25" s="45" t="s">
        <v>464</v>
      </c>
      <c r="AO25" s="41" t="s">
        <v>50</v>
      </c>
      <c r="AP25" s="41" t="s">
        <v>48</v>
      </c>
    </row>
    <row r="26" spans="1:42" s="46" customFormat="1" ht="21.95" customHeight="1" x14ac:dyDescent="0.25">
      <c r="A26" s="37">
        <v>21</v>
      </c>
      <c r="B26" s="41" t="s">
        <v>465</v>
      </c>
      <c r="C26" s="41" t="s">
        <v>84</v>
      </c>
      <c r="D26" s="41" t="s">
        <v>466</v>
      </c>
      <c r="E26" s="41" t="s">
        <v>80</v>
      </c>
      <c r="F26" s="41" t="s">
        <v>83</v>
      </c>
      <c r="G26" s="42">
        <v>39312</v>
      </c>
      <c r="H26" s="42">
        <v>45322</v>
      </c>
      <c r="I26" s="41">
        <f t="shared" si="5"/>
        <v>6010</v>
      </c>
      <c r="J26" s="43">
        <f t="shared" si="4"/>
        <v>3005</v>
      </c>
      <c r="K26" s="41">
        <v>643</v>
      </c>
      <c r="L26" s="43">
        <f>SUM(K26*0.821)</f>
        <v>527.90300000000002</v>
      </c>
      <c r="M26" s="41"/>
      <c r="N26" s="41"/>
      <c r="O26" s="41"/>
      <c r="P26" s="41"/>
      <c r="Q26" s="43">
        <f>SUM(L26+N26+P26)</f>
        <v>527.90300000000002</v>
      </c>
      <c r="R26" s="41" t="s">
        <v>84</v>
      </c>
      <c r="S26" s="41">
        <v>200</v>
      </c>
      <c r="T26" s="37" t="s">
        <v>44</v>
      </c>
      <c r="U26" s="37"/>
      <c r="V26" s="37"/>
      <c r="W26" s="41"/>
      <c r="X26" s="41"/>
      <c r="Y26" s="41"/>
      <c r="Z26" s="37"/>
      <c r="AA26" s="37">
        <v>21</v>
      </c>
      <c r="AB26" s="41"/>
      <c r="AC26" s="41"/>
      <c r="AD26" s="41"/>
      <c r="AE26" s="37">
        <v>2</v>
      </c>
      <c r="AF26" s="37">
        <v>50</v>
      </c>
      <c r="AG26" s="43">
        <f>SUM(J26+Q26+S26+V26+X26+Z26+AC26+AD26-AF26)</f>
        <v>3682.9030000000002</v>
      </c>
      <c r="AH26" s="41"/>
      <c r="AI26" s="41" t="s">
        <v>45</v>
      </c>
      <c r="AJ26" s="41" t="s">
        <v>48</v>
      </c>
      <c r="AK26" s="41" t="s">
        <v>467</v>
      </c>
      <c r="AL26" s="41" t="s">
        <v>468</v>
      </c>
      <c r="AM26" s="44" t="s">
        <v>469</v>
      </c>
      <c r="AN26" s="45" t="s">
        <v>470</v>
      </c>
      <c r="AO26" s="41" t="s">
        <v>47</v>
      </c>
      <c r="AP26" s="41" t="s">
        <v>48</v>
      </c>
    </row>
    <row r="27" spans="1:42" s="46" customFormat="1" ht="21.95" customHeight="1" x14ac:dyDescent="0.25">
      <c r="A27" s="37">
        <v>22</v>
      </c>
      <c r="B27" s="41" t="s">
        <v>95</v>
      </c>
      <c r="C27" s="41" t="s">
        <v>43</v>
      </c>
      <c r="D27" s="41" t="s">
        <v>96</v>
      </c>
      <c r="E27" s="41" t="s">
        <v>92</v>
      </c>
      <c r="F27" s="41" t="s">
        <v>97</v>
      </c>
      <c r="G27" s="42">
        <v>39348</v>
      </c>
      <c r="H27" s="42">
        <v>45322</v>
      </c>
      <c r="I27" s="41">
        <f t="shared" si="5"/>
        <v>5974</v>
      </c>
      <c r="J27" s="43">
        <f t="shared" si="4"/>
        <v>2987</v>
      </c>
      <c r="K27" s="41"/>
      <c r="L27" s="43"/>
      <c r="M27" s="41"/>
      <c r="N27" s="41"/>
      <c r="O27" s="41"/>
      <c r="P27" s="41"/>
      <c r="Q27" s="43"/>
      <c r="R27" s="41" t="s">
        <v>43</v>
      </c>
      <c r="S27" s="41">
        <v>600</v>
      </c>
      <c r="T27" s="37" t="s">
        <v>44</v>
      </c>
      <c r="U27" s="37"/>
      <c r="V27" s="37"/>
      <c r="W27" s="41"/>
      <c r="X27" s="41"/>
      <c r="Y27" s="41"/>
      <c r="Z27" s="37"/>
      <c r="AA27" s="37">
        <v>22</v>
      </c>
      <c r="AB27" s="41"/>
      <c r="AC27" s="41"/>
      <c r="AD27" s="41"/>
      <c r="AE27" s="37"/>
      <c r="AF27" s="37"/>
      <c r="AG27" s="43">
        <f>AD27+AC27+Z27+X27+V27+S27+P27+Q27+J27-AF27</f>
        <v>3587</v>
      </c>
      <c r="AH27" s="41"/>
      <c r="AI27" s="41" t="s">
        <v>45</v>
      </c>
      <c r="AJ27" s="41" t="s">
        <v>48</v>
      </c>
      <c r="AK27" s="41" t="s">
        <v>98</v>
      </c>
      <c r="AL27" s="41" t="s">
        <v>471</v>
      </c>
      <c r="AM27" s="44" t="s">
        <v>99</v>
      </c>
      <c r="AN27" s="45" t="s">
        <v>100</v>
      </c>
      <c r="AO27" s="41" t="s">
        <v>47</v>
      </c>
      <c r="AP27" s="41" t="s">
        <v>48</v>
      </c>
    </row>
    <row r="28" spans="1:42" s="46" customFormat="1" ht="21.95" customHeight="1" x14ac:dyDescent="0.25">
      <c r="A28" s="37">
        <v>23</v>
      </c>
      <c r="B28" s="41" t="s">
        <v>259</v>
      </c>
      <c r="C28" s="41" t="s">
        <v>62</v>
      </c>
      <c r="D28" s="41" t="s">
        <v>260</v>
      </c>
      <c r="E28" s="41" t="s">
        <v>251</v>
      </c>
      <c r="F28" s="41" t="s">
        <v>255</v>
      </c>
      <c r="G28" s="42">
        <v>39217</v>
      </c>
      <c r="H28" s="42">
        <v>45322</v>
      </c>
      <c r="I28" s="41">
        <f t="shared" si="5"/>
        <v>6105</v>
      </c>
      <c r="J28" s="43">
        <f t="shared" si="4"/>
        <v>3052.5</v>
      </c>
      <c r="K28" s="41"/>
      <c r="L28" s="43"/>
      <c r="M28" s="41"/>
      <c r="N28" s="41"/>
      <c r="O28" s="41"/>
      <c r="P28" s="41"/>
      <c r="Q28" s="43"/>
      <c r="R28" s="41" t="s">
        <v>62</v>
      </c>
      <c r="S28" s="41">
        <v>300</v>
      </c>
      <c r="T28" s="37" t="s">
        <v>44</v>
      </c>
      <c r="U28" s="37"/>
      <c r="V28" s="37"/>
      <c r="W28" s="41"/>
      <c r="X28" s="41"/>
      <c r="Y28" s="41"/>
      <c r="Z28" s="37"/>
      <c r="AA28" s="37">
        <v>23</v>
      </c>
      <c r="AB28" s="41"/>
      <c r="AC28" s="41"/>
      <c r="AD28" s="41"/>
      <c r="AE28" s="37">
        <v>2</v>
      </c>
      <c r="AF28" s="37">
        <v>50</v>
      </c>
      <c r="AG28" s="43">
        <f t="shared" ref="AG28:AG36" si="6">SUM(J28+Q28+S28+V28+X28+Z28+AC28+AD28-AF28)</f>
        <v>3302.5</v>
      </c>
      <c r="AH28" s="41"/>
      <c r="AI28" s="41" t="s">
        <v>45</v>
      </c>
      <c r="AJ28" s="41" t="s">
        <v>46</v>
      </c>
      <c r="AK28" s="44" t="s">
        <v>261</v>
      </c>
      <c r="AL28" s="41" t="s">
        <v>472</v>
      </c>
      <c r="AM28" s="41" t="s">
        <v>262</v>
      </c>
      <c r="AN28" s="45" t="s">
        <v>263</v>
      </c>
      <c r="AO28" s="41" t="s">
        <v>50</v>
      </c>
      <c r="AP28" s="41" t="s">
        <v>48</v>
      </c>
    </row>
    <row r="29" spans="1:42" s="46" customFormat="1" ht="21.95" customHeight="1" x14ac:dyDescent="0.25">
      <c r="A29" s="37">
        <v>24</v>
      </c>
      <c r="B29" s="41" t="s">
        <v>127</v>
      </c>
      <c r="C29" s="41" t="s">
        <v>43</v>
      </c>
      <c r="D29" s="41" t="s">
        <v>128</v>
      </c>
      <c r="E29" s="41" t="s">
        <v>126</v>
      </c>
      <c r="F29" s="41" t="s">
        <v>129</v>
      </c>
      <c r="G29" s="42">
        <v>39517</v>
      </c>
      <c r="H29" s="42">
        <v>45322</v>
      </c>
      <c r="I29" s="41">
        <f t="shared" si="5"/>
        <v>5805</v>
      </c>
      <c r="J29" s="43">
        <f t="shared" si="4"/>
        <v>2902.5</v>
      </c>
      <c r="K29" s="41"/>
      <c r="L29" s="43"/>
      <c r="M29" s="41"/>
      <c r="N29" s="41"/>
      <c r="O29" s="41"/>
      <c r="P29" s="41"/>
      <c r="Q29" s="43"/>
      <c r="R29" s="41" t="s">
        <v>43</v>
      </c>
      <c r="S29" s="41">
        <v>600</v>
      </c>
      <c r="T29" s="37" t="s">
        <v>44</v>
      </c>
      <c r="U29" s="37"/>
      <c r="V29" s="37"/>
      <c r="W29" s="41"/>
      <c r="X29" s="41"/>
      <c r="Y29" s="41"/>
      <c r="Z29" s="37"/>
      <c r="AA29" s="37">
        <v>24</v>
      </c>
      <c r="AB29" s="41"/>
      <c r="AC29" s="41"/>
      <c r="AD29" s="41"/>
      <c r="AE29" s="37"/>
      <c r="AF29" s="37"/>
      <c r="AG29" s="43">
        <f t="shared" si="6"/>
        <v>3502.5</v>
      </c>
      <c r="AH29" s="41"/>
      <c r="AI29" s="41" t="s">
        <v>45</v>
      </c>
      <c r="AJ29" s="41" t="s">
        <v>46</v>
      </c>
      <c r="AK29" s="41" t="s">
        <v>473</v>
      </c>
      <c r="AL29" s="41" t="s">
        <v>474</v>
      </c>
      <c r="AM29" s="41" t="s">
        <v>475</v>
      </c>
      <c r="AN29" s="44" t="s">
        <v>476</v>
      </c>
      <c r="AO29" s="45" t="s">
        <v>50</v>
      </c>
      <c r="AP29" s="41" t="s">
        <v>48</v>
      </c>
    </row>
    <row r="30" spans="1:42" s="46" customFormat="1" ht="21.95" customHeight="1" x14ac:dyDescent="0.25">
      <c r="A30" s="37">
        <v>25</v>
      </c>
      <c r="B30" s="41" t="s">
        <v>85</v>
      </c>
      <c r="C30" s="41" t="s">
        <v>68</v>
      </c>
      <c r="D30" s="41" t="s">
        <v>477</v>
      </c>
      <c r="E30" s="41" t="s">
        <v>80</v>
      </c>
      <c r="F30" s="41" t="s">
        <v>81</v>
      </c>
      <c r="G30" s="42">
        <v>39578</v>
      </c>
      <c r="H30" s="42">
        <v>45322</v>
      </c>
      <c r="I30" s="41">
        <f t="shared" si="5"/>
        <v>5744</v>
      </c>
      <c r="J30" s="43">
        <f t="shared" si="4"/>
        <v>2872</v>
      </c>
      <c r="K30" s="41">
        <v>457</v>
      </c>
      <c r="L30" s="43">
        <f>SUM(K30*0.821)</f>
        <v>375.197</v>
      </c>
      <c r="M30" s="41"/>
      <c r="N30" s="41"/>
      <c r="O30" s="41"/>
      <c r="P30" s="41"/>
      <c r="Q30" s="43">
        <f>SUM(L30+N30+P30)</f>
        <v>375.197</v>
      </c>
      <c r="R30" s="41" t="s">
        <v>68</v>
      </c>
      <c r="S30" s="41">
        <v>250</v>
      </c>
      <c r="T30" s="37" t="s">
        <v>44</v>
      </c>
      <c r="U30" s="37"/>
      <c r="V30" s="37"/>
      <c r="W30" s="41"/>
      <c r="X30" s="41"/>
      <c r="Y30" s="41"/>
      <c r="Z30" s="37"/>
      <c r="AA30" s="37">
        <v>25</v>
      </c>
      <c r="AB30" s="41"/>
      <c r="AC30" s="41"/>
      <c r="AD30" s="41"/>
      <c r="AE30" s="37"/>
      <c r="AF30" s="37"/>
      <c r="AG30" s="43">
        <f t="shared" si="6"/>
        <v>3497.1970000000001</v>
      </c>
      <c r="AH30" s="41"/>
      <c r="AI30" s="41" t="s">
        <v>45</v>
      </c>
      <c r="AJ30" s="41" t="s">
        <v>48</v>
      </c>
      <c r="AK30" s="41" t="s">
        <v>86</v>
      </c>
      <c r="AL30" s="41" t="s">
        <v>478</v>
      </c>
      <c r="AM30" s="44" t="s">
        <v>87</v>
      </c>
      <c r="AN30" s="45" t="s">
        <v>88</v>
      </c>
      <c r="AO30" s="41" t="s">
        <v>61</v>
      </c>
      <c r="AP30" s="41" t="s">
        <v>48</v>
      </c>
    </row>
    <row r="31" spans="1:42" s="46" customFormat="1" ht="21.95" customHeight="1" x14ac:dyDescent="0.25">
      <c r="A31" s="37">
        <v>26</v>
      </c>
      <c r="B31" s="41" t="s">
        <v>370</v>
      </c>
      <c r="C31" s="41" t="s">
        <v>146</v>
      </c>
      <c r="D31" s="41" t="s">
        <v>371</v>
      </c>
      <c r="E31" s="41" t="s">
        <v>366</v>
      </c>
      <c r="F31" s="41" t="s">
        <v>372</v>
      </c>
      <c r="G31" s="42">
        <v>39674</v>
      </c>
      <c r="H31" s="42">
        <v>45322</v>
      </c>
      <c r="I31" s="41">
        <f t="shared" si="5"/>
        <v>5648</v>
      </c>
      <c r="J31" s="43">
        <f t="shared" si="4"/>
        <v>2824</v>
      </c>
      <c r="K31" s="41"/>
      <c r="L31" s="43">
        <f>SUM(K31*0.821)</f>
        <v>0</v>
      </c>
      <c r="M31" s="41"/>
      <c r="N31" s="41"/>
      <c r="O31" s="41"/>
      <c r="P31" s="41"/>
      <c r="Q31" s="43">
        <f>SUM(L31+N31+P31)</f>
        <v>0</v>
      </c>
      <c r="R31" s="41" t="s">
        <v>43</v>
      </c>
      <c r="S31" s="41">
        <v>600</v>
      </c>
      <c r="T31" s="37" t="s">
        <v>44</v>
      </c>
      <c r="U31" s="37"/>
      <c r="V31" s="37"/>
      <c r="W31" s="41"/>
      <c r="X31" s="41"/>
      <c r="Y31" s="41"/>
      <c r="Z31" s="37"/>
      <c r="AA31" s="37">
        <v>26</v>
      </c>
      <c r="AB31" s="41"/>
      <c r="AC31" s="41"/>
      <c r="AD31" s="41"/>
      <c r="AE31" s="37"/>
      <c r="AF31" s="37"/>
      <c r="AG31" s="43">
        <f t="shared" si="6"/>
        <v>3424</v>
      </c>
      <c r="AH31" s="41"/>
      <c r="AI31" s="41" t="s">
        <v>45</v>
      </c>
      <c r="AJ31" s="41" t="s">
        <v>48</v>
      </c>
      <c r="AK31" s="41" t="s">
        <v>373</v>
      </c>
      <c r="AL31" s="41" t="s">
        <v>479</v>
      </c>
      <c r="AM31" s="44" t="s">
        <v>374</v>
      </c>
      <c r="AN31" s="45" t="s">
        <v>375</v>
      </c>
      <c r="AO31" s="41" t="s">
        <v>50</v>
      </c>
      <c r="AP31" s="41" t="s">
        <v>48</v>
      </c>
    </row>
    <row r="32" spans="1:42" s="46" customFormat="1" ht="21.95" customHeight="1" x14ac:dyDescent="0.25">
      <c r="A32" s="37">
        <v>27</v>
      </c>
      <c r="B32" s="41" t="s">
        <v>147</v>
      </c>
      <c r="C32" s="41" t="s">
        <v>43</v>
      </c>
      <c r="D32" s="41" t="s">
        <v>148</v>
      </c>
      <c r="E32" s="41" t="s">
        <v>143</v>
      </c>
      <c r="F32" s="41" t="s">
        <v>149</v>
      </c>
      <c r="G32" s="42">
        <v>40207</v>
      </c>
      <c r="H32" s="42">
        <v>45322</v>
      </c>
      <c r="I32" s="41">
        <f t="shared" si="5"/>
        <v>5115</v>
      </c>
      <c r="J32" s="43">
        <f t="shared" si="4"/>
        <v>2557.5</v>
      </c>
      <c r="K32" s="41"/>
      <c r="L32" s="43">
        <f>SUM(K32*0.821)</f>
        <v>0</v>
      </c>
      <c r="M32" s="41"/>
      <c r="N32" s="41"/>
      <c r="O32" s="41"/>
      <c r="P32" s="41"/>
      <c r="Q32" s="43">
        <f>SUM(L32+N32+P32)</f>
        <v>0</v>
      </c>
      <c r="R32" s="41" t="s">
        <v>43</v>
      </c>
      <c r="S32" s="41">
        <v>600</v>
      </c>
      <c r="T32" s="37" t="s">
        <v>44</v>
      </c>
      <c r="U32" s="37"/>
      <c r="V32" s="37"/>
      <c r="W32" s="41"/>
      <c r="X32" s="41"/>
      <c r="Y32" s="41"/>
      <c r="Z32" s="37"/>
      <c r="AA32" s="37">
        <v>27</v>
      </c>
      <c r="AB32" s="41"/>
      <c r="AC32" s="41"/>
      <c r="AD32" s="41">
        <v>250</v>
      </c>
      <c r="AE32" s="37"/>
      <c r="AF32" s="37"/>
      <c r="AG32" s="43">
        <f t="shared" si="6"/>
        <v>3407.5</v>
      </c>
      <c r="AH32" s="41"/>
      <c r="AI32" s="41" t="s">
        <v>45</v>
      </c>
      <c r="AJ32" s="41" t="s">
        <v>48</v>
      </c>
      <c r="AK32" s="41" t="s">
        <v>480</v>
      </c>
      <c r="AL32" s="41" t="s">
        <v>481</v>
      </c>
      <c r="AM32" s="44" t="s">
        <v>150</v>
      </c>
      <c r="AN32" s="45" t="s">
        <v>151</v>
      </c>
      <c r="AO32" s="41" t="s">
        <v>50</v>
      </c>
      <c r="AP32" s="41" t="s">
        <v>48</v>
      </c>
    </row>
    <row r="33" spans="1:42" s="46" customFormat="1" ht="21.95" customHeight="1" x14ac:dyDescent="0.25">
      <c r="A33" s="37">
        <v>28</v>
      </c>
      <c r="B33" s="41" t="s">
        <v>199</v>
      </c>
      <c r="C33" s="41" t="s">
        <v>65</v>
      </c>
      <c r="D33" s="41" t="s">
        <v>200</v>
      </c>
      <c r="E33" s="41" t="s">
        <v>178</v>
      </c>
      <c r="F33" s="41" t="s">
        <v>192</v>
      </c>
      <c r="G33" s="42">
        <v>38875</v>
      </c>
      <c r="H33" s="42">
        <v>43439</v>
      </c>
      <c r="I33" s="41">
        <f t="shared" si="5"/>
        <v>4564</v>
      </c>
      <c r="J33" s="43">
        <f t="shared" si="4"/>
        <v>2282</v>
      </c>
      <c r="K33" s="41">
        <v>306</v>
      </c>
      <c r="L33" s="43">
        <f>SUM(K33*0.821)</f>
        <v>251.226</v>
      </c>
      <c r="M33" s="41"/>
      <c r="N33" s="41"/>
      <c r="O33" s="41"/>
      <c r="P33" s="41"/>
      <c r="Q33" s="43">
        <f>SUM(L33+N33+P33)</f>
        <v>251.226</v>
      </c>
      <c r="R33" s="41" t="s">
        <v>159</v>
      </c>
      <c r="S33" s="41">
        <v>300</v>
      </c>
      <c r="T33" s="37" t="s">
        <v>79</v>
      </c>
      <c r="U33" s="37">
        <v>20</v>
      </c>
      <c r="V33" s="37">
        <f>(10*U33)/100%</f>
        <v>200</v>
      </c>
      <c r="W33" s="41"/>
      <c r="X33" s="41"/>
      <c r="Y33" s="41" t="s">
        <v>91</v>
      </c>
      <c r="Z33" s="37">
        <v>500</v>
      </c>
      <c r="AA33" s="37">
        <v>28</v>
      </c>
      <c r="AB33" s="41"/>
      <c r="AC33" s="41"/>
      <c r="AD33" s="41"/>
      <c r="AE33" s="37">
        <v>17</v>
      </c>
      <c r="AF33" s="37">
        <v>150</v>
      </c>
      <c r="AG33" s="43">
        <f t="shared" si="6"/>
        <v>3383.2260000000001</v>
      </c>
      <c r="AH33" s="41"/>
      <c r="AI33" s="41" t="s">
        <v>45</v>
      </c>
      <c r="AJ33" s="41" t="s">
        <v>46</v>
      </c>
      <c r="AK33" s="41" t="s">
        <v>201</v>
      </c>
      <c r="AL33" s="41" t="s">
        <v>482</v>
      </c>
      <c r="AM33" s="44" t="s">
        <v>202</v>
      </c>
      <c r="AN33" s="45">
        <v>198600704052</v>
      </c>
      <c r="AO33" s="41" t="s">
        <v>47</v>
      </c>
      <c r="AP33" s="41" t="s">
        <v>48</v>
      </c>
    </row>
    <row r="34" spans="1:42" s="46" customFormat="1" ht="21.95" customHeight="1" x14ac:dyDescent="0.25">
      <c r="A34" s="37">
        <v>29</v>
      </c>
      <c r="B34" s="41" t="s">
        <v>483</v>
      </c>
      <c r="C34" s="41" t="s">
        <v>68</v>
      </c>
      <c r="D34" s="41" t="s">
        <v>484</v>
      </c>
      <c r="E34" s="41" t="s">
        <v>228</v>
      </c>
      <c r="F34" s="41" t="s">
        <v>237</v>
      </c>
      <c r="G34" s="42">
        <v>39502</v>
      </c>
      <c r="H34" s="42">
        <v>45322</v>
      </c>
      <c r="I34" s="41">
        <f t="shared" si="5"/>
        <v>5820</v>
      </c>
      <c r="J34" s="43">
        <f t="shared" si="4"/>
        <v>2910</v>
      </c>
      <c r="K34" s="41">
        <v>265</v>
      </c>
      <c r="L34" s="43">
        <f>SUM(K34*0.821)</f>
        <v>217.565</v>
      </c>
      <c r="M34" s="41"/>
      <c r="N34" s="41"/>
      <c r="O34" s="41"/>
      <c r="P34" s="41"/>
      <c r="Q34" s="43">
        <f>SUM(L34+N34+P34)</f>
        <v>217.565</v>
      </c>
      <c r="R34" s="41" t="s">
        <v>68</v>
      </c>
      <c r="S34" s="41">
        <v>250</v>
      </c>
      <c r="T34" s="37" t="s">
        <v>44</v>
      </c>
      <c r="U34" s="37"/>
      <c r="V34" s="37"/>
      <c r="W34" s="41"/>
      <c r="X34" s="41"/>
      <c r="Y34" s="41"/>
      <c r="Z34" s="37"/>
      <c r="AA34" s="37">
        <v>29</v>
      </c>
      <c r="AB34" s="41"/>
      <c r="AC34" s="41"/>
      <c r="AD34" s="41"/>
      <c r="AE34" s="37"/>
      <c r="AF34" s="37"/>
      <c r="AG34" s="43">
        <f t="shared" si="6"/>
        <v>3377.5650000000001</v>
      </c>
      <c r="AH34" s="41"/>
      <c r="AI34" s="41" t="s">
        <v>45</v>
      </c>
      <c r="AJ34" s="41" t="s">
        <v>46</v>
      </c>
      <c r="AK34" s="41" t="s">
        <v>485</v>
      </c>
      <c r="AL34" s="41" t="s">
        <v>486</v>
      </c>
      <c r="AM34" s="44">
        <v>769193599</v>
      </c>
      <c r="AN34" s="45">
        <v>198915002842</v>
      </c>
      <c r="AO34" s="41" t="s">
        <v>67</v>
      </c>
      <c r="AP34" s="41" t="s">
        <v>48</v>
      </c>
    </row>
    <row r="35" spans="1:42" s="46" customFormat="1" ht="21.95" customHeight="1" x14ac:dyDescent="0.25">
      <c r="A35" s="37">
        <v>30</v>
      </c>
      <c r="B35" s="41" t="s">
        <v>352</v>
      </c>
      <c r="C35" s="41" t="s">
        <v>78</v>
      </c>
      <c r="D35" s="41" t="s">
        <v>353</v>
      </c>
      <c r="E35" s="41" t="s">
        <v>335</v>
      </c>
      <c r="F35" s="41" t="s">
        <v>343</v>
      </c>
      <c r="G35" s="42">
        <v>39302</v>
      </c>
      <c r="H35" s="42">
        <v>45322</v>
      </c>
      <c r="I35" s="41">
        <v>6020</v>
      </c>
      <c r="J35" s="43">
        <f t="shared" si="4"/>
        <v>3010</v>
      </c>
      <c r="K35" s="41"/>
      <c r="L35" s="43"/>
      <c r="M35" s="41"/>
      <c r="N35" s="41"/>
      <c r="O35" s="41"/>
      <c r="P35" s="41"/>
      <c r="Q35" s="43"/>
      <c r="R35" s="41" t="s">
        <v>78</v>
      </c>
      <c r="S35" s="41">
        <v>350</v>
      </c>
      <c r="T35" s="37" t="s">
        <v>44</v>
      </c>
      <c r="U35" s="37"/>
      <c r="V35" s="37"/>
      <c r="W35" s="41"/>
      <c r="X35" s="41"/>
      <c r="Y35" s="41"/>
      <c r="Z35" s="37"/>
      <c r="AA35" s="37">
        <v>30</v>
      </c>
      <c r="AB35" s="41"/>
      <c r="AC35" s="41"/>
      <c r="AD35" s="41"/>
      <c r="AE35" s="37"/>
      <c r="AF35" s="37"/>
      <c r="AG35" s="43">
        <f t="shared" si="6"/>
        <v>3360</v>
      </c>
      <c r="AH35" s="41"/>
      <c r="AI35" s="41" t="s">
        <v>45</v>
      </c>
      <c r="AJ35" s="41" t="s">
        <v>48</v>
      </c>
      <c r="AK35" s="41" t="s">
        <v>354</v>
      </c>
      <c r="AL35" s="41" t="s">
        <v>487</v>
      </c>
      <c r="AM35" s="44">
        <v>718171759</v>
      </c>
      <c r="AN35" s="45" t="s">
        <v>355</v>
      </c>
      <c r="AO35" s="41" t="s">
        <v>67</v>
      </c>
      <c r="AP35" s="41" t="s">
        <v>48</v>
      </c>
    </row>
    <row r="36" spans="1:42" s="46" customFormat="1" ht="21.95" customHeight="1" x14ac:dyDescent="0.25">
      <c r="A36" s="37">
        <v>31</v>
      </c>
      <c r="B36" s="41" t="s">
        <v>138</v>
      </c>
      <c r="C36" s="41" t="s">
        <v>64</v>
      </c>
      <c r="D36" s="41" t="s">
        <v>139</v>
      </c>
      <c r="E36" s="41" t="s">
        <v>126</v>
      </c>
      <c r="F36" s="41" t="s">
        <v>129</v>
      </c>
      <c r="G36" s="42">
        <v>39127</v>
      </c>
      <c r="H36" s="42">
        <v>42555</v>
      </c>
      <c r="I36" s="41">
        <f t="shared" ref="I36:I44" si="7">DATEDIF(G36,H36,"d")</f>
        <v>3428</v>
      </c>
      <c r="J36" s="43">
        <f t="shared" si="4"/>
        <v>1714</v>
      </c>
      <c r="K36" s="41">
        <v>945</v>
      </c>
      <c r="L36" s="43">
        <f>SUM(K36*0.821)</f>
        <v>775.84499999999991</v>
      </c>
      <c r="M36" s="41"/>
      <c r="N36" s="41"/>
      <c r="O36" s="41"/>
      <c r="P36" s="41"/>
      <c r="Q36" s="43">
        <f>SUM(L36+N36+P36)</f>
        <v>775.84499999999991</v>
      </c>
      <c r="R36" s="41" t="s">
        <v>68</v>
      </c>
      <c r="S36" s="41">
        <v>250</v>
      </c>
      <c r="T36" s="37" t="s">
        <v>79</v>
      </c>
      <c r="U36" s="37">
        <v>20</v>
      </c>
      <c r="V36" s="37">
        <f>(10*U36)/100%</f>
        <v>200</v>
      </c>
      <c r="W36" s="41"/>
      <c r="X36" s="41"/>
      <c r="Y36" s="41" t="s">
        <v>49</v>
      </c>
      <c r="Z36" s="37">
        <v>400</v>
      </c>
      <c r="AA36" s="37">
        <v>31</v>
      </c>
      <c r="AB36" s="41"/>
      <c r="AC36" s="41"/>
      <c r="AD36" s="41"/>
      <c r="AE36" s="37"/>
      <c r="AF36" s="37"/>
      <c r="AG36" s="43">
        <f t="shared" si="6"/>
        <v>3339.8449999999998</v>
      </c>
      <c r="AH36" s="41"/>
      <c r="AI36" s="41" t="s">
        <v>45</v>
      </c>
      <c r="AJ36" s="41" t="s">
        <v>48</v>
      </c>
      <c r="AK36" s="41" t="s">
        <v>140</v>
      </c>
      <c r="AL36" s="41" t="s">
        <v>488</v>
      </c>
      <c r="AM36" s="41" t="s">
        <v>141</v>
      </c>
      <c r="AN36" s="44" t="s">
        <v>142</v>
      </c>
      <c r="AO36" s="45" t="s">
        <v>55</v>
      </c>
      <c r="AP36" s="41" t="s">
        <v>48</v>
      </c>
    </row>
    <row r="37" spans="1:42" s="46" customFormat="1" ht="21.95" customHeight="1" x14ac:dyDescent="0.25">
      <c r="A37" s="37">
        <v>32</v>
      </c>
      <c r="B37" s="41" t="s">
        <v>206</v>
      </c>
      <c r="C37" s="41" t="s">
        <v>43</v>
      </c>
      <c r="D37" s="41" t="s">
        <v>207</v>
      </c>
      <c r="E37" s="41" t="s">
        <v>203</v>
      </c>
      <c r="F37" s="41" t="s">
        <v>205</v>
      </c>
      <c r="G37" s="42">
        <v>40444</v>
      </c>
      <c r="H37" s="42">
        <v>45322</v>
      </c>
      <c r="I37" s="41">
        <f t="shared" si="7"/>
        <v>4878</v>
      </c>
      <c r="J37" s="43">
        <f t="shared" si="4"/>
        <v>2439</v>
      </c>
      <c r="K37" s="41"/>
      <c r="L37" s="43"/>
      <c r="M37" s="41"/>
      <c r="N37" s="41"/>
      <c r="O37" s="41"/>
      <c r="P37" s="41"/>
      <c r="Q37" s="43"/>
      <c r="R37" s="41" t="s">
        <v>43</v>
      </c>
      <c r="S37" s="41">
        <v>600</v>
      </c>
      <c r="T37" s="37" t="s">
        <v>44</v>
      </c>
      <c r="U37" s="37"/>
      <c r="V37" s="37"/>
      <c r="W37" s="41"/>
      <c r="X37" s="41"/>
      <c r="Y37" s="41"/>
      <c r="Z37" s="37"/>
      <c r="AA37" s="37">
        <v>32</v>
      </c>
      <c r="AB37" s="41"/>
      <c r="AC37" s="41"/>
      <c r="AD37" s="41">
        <v>250</v>
      </c>
      <c r="AE37" s="37"/>
      <c r="AF37" s="37"/>
      <c r="AG37" s="43">
        <f>AD37+AC37+Z37+X37+V37+S37+P37+Q37+J37-AF37</f>
        <v>3289</v>
      </c>
      <c r="AH37" s="41"/>
      <c r="AI37" s="41" t="s">
        <v>45</v>
      </c>
      <c r="AJ37" s="41" t="s">
        <v>48</v>
      </c>
      <c r="AK37" s="41" t="s">
        <v>208</v>
      </c>
      <c r="AL37" s="41" t="s">
        <v>489</v>
      </c>
      <c r="AM37" s="44" t="s">
        <v>209</v>
      </c>
      <c r="AN37" s="45" t="s">
        <v>210</v>
      </c>
      <c r="AO37" s="41" t="s">
        <v>101</v>
      </c>
      <c r="AP37" s="41"/>
    </row>
    <row r="38" spans="1:42" s="46" customFormat="1" ht="21.95" customHeight="1" x14ac:dyDescent="0.25">
      <c r="A38" s="37">
        <v>33</v>
      </c>
      <c r="B38" s="41" t="s">
        <v>179</v>
      </c>
      <c r="C38" s="41" t="s">
        <v>146</v>
      </c>
      <c r="D38" s="41" t="s">
        <v>180</v>
      </c>
      <c r="E38" s="41" t="s">
        <v>178</v>
      </c>
      <c r="F38" s="41" t="s">
        <v>181</v>
      </c>
      <c r="G38" s="42">
        <v>40207</v>
      </c>
      <c r="H38" s="42">
        <v>45322</v>
      </c>
      <c r="I38" s="41">
        <f t="shared" si="7"/>
        <v>5115</v>
      </c>
      <c r="J38" s="43">
        <f t="shared" si="4"/>
        <v>2557.5</v>
      </c>
      <c r="K38" s="41"/>
      <c r="L38" s="43"/>
      <c r="M38" s="41">
        <v>486</v>
      </c>
      <c r="N38" s="41">
        <f>SUM(M38*0.2)</f>
        <v>97.2</v>
      </c>
      <c r="O38" s="41"/>
      <c r="P38" s="41"/>
      <c r="Q38" s="43">
        <f>SUM(L38+N38+P38)</f>
        <v>97.2</v>
      </c>
      <c r="R38" s="41" t="s">
        <v>146</v>
      </c>
      <c r="S38" s="41">
        <v>600</v>
      </c>
      <c r="T38" s="37" t="s">
        <v>44</v>
      </c>
      <c r="U38" s="37"/>
      <c r="V38" s="37"/>
      <c r="W38" s="41"/>
      <c r="X38" s="41"/>
      <c r="Y38" s="41"/>
      <c r="Z38" s="37"/>
      <c r="AA38" s="37">
        <v>33</v>
      </c>
      <c r="AB38" s="41"/>
      <c r="AC38" s="41"/>
      <c r="AD38" s="41"/>
      <c r="AE38" s="37"/>
      <c r="AF38" s="37"/>
      <c r="AG38" s="43">
        <f>SUM(J38+Q38+S38+V38+X38+Z38+AC38+AD38-AF38)</f>
        <v>3254.7</v>
      </c>
      <c r="AH38" s="41"/>
      <c r="AI38" s="41" t="s">
        <v>45</v>
      </c>
      <c r="AJ38" s="41" t="s">
        <v>48</v>
      </c>
      <c r="AK38" s="41" t="s">
        <v>182</v>
      </c>
      <c r="AL38" s="41" t="s">
        <v>490</v>
      </c>
      <c r="AM38" s="44" t="s">
        <v>183</v>
      </c>
      <c r="AN38" s="45" t="s">
        <v>184</v>
      </c>
      <c r="AO38" s="41" t="s">
        <v>185</v>
      </c>
      <c r="AP38" s="41" t="s">
        <v>48</v>
      </c>
    </row>
    <row r="39" spans="1:42" s="46" customFormat="1" ht="21.95" customHeight="1" x14ac:dyDescent="0.25">
      <c r="A39" s="37">
        <v>34</v>
      </c>
      <c r="B39" s="41" t="s">
        <v>299</v>
      </c>
      <c r="C39" s="41" t="s">
        <v>43</v>
      </c>
      <c r="D39" s="41" t="s">
        <v>300</v>
      </c>
      <c r="E39" s="41" t="s">
        <v>292</v>
      </c>
      <c r="F39" s="41" t="s">
        <v>301</v>
      </c>
      <c r="G39" s="42">
        <v>40018</v>
      </c>
      <c r="H39" s="42">
        <v>45322</v>
      </c>
      <c r="I39" s="41">
        <f t="shared" si="7"/>
        <v>5304</v>
      </c>
      <c r="J39" s="43">
        <f t="shared" si="4"/>
        <v>2652</v>
      </c>
      <c r="K39" s="41"/>
      <c r="L39" s="43"/>
      <c r="M39" s="41"/>
      <c r="N39" s="41"/>
      <c r="O39" s="41"/>
      <c r="P39" s="41"/>
      <c r="Q39" s="43"/>
      <c r="R39" s="41" t="s">
        <v>43</v>
      </c>
      <c r="S39" s="41">
        <v>600</v>
      </c>
      <c r="T39" s="37" t="s">
        <v>44</v>
      </c>
      <c r="U39" s="37"/>
      <c r="V39" s="37"/>
      <c r="W39" s="41"/>
      <c r="X39" s="41"/>
      <c r="Y39" s="41"/>
      <c r="Z39" s="37"/>
      <c r="AA39" s="37">
        <v>34</v>
      </c>
      <c r="AB39" s="41"/>
      <c r="AC39" s="41"/>
      <c r="AD39" s="41"/>
      <c r="AE39" s="37"/>
      <c r="AF39" s="37"/>
      <c r="AG39" s="43">
        <f>AD39+AC39+Z39+X39+V39+S39+P39+Q39+J39-AF39</f>
        <v>3252</v>
      </c>
      <c r="AH39" s="41"/>
      <c r="AI39" s="41" t="s">
        <v>45</v>
      </c>
      <c r="AJ39" s="41" t="s">
        <v>48</v>
      </c>
      <c r="AK39" s="41" t="s">
        <v>302</v>
      </c>
      <c r="AL39" s="41" t="s">
        <v>303</v>
      </c>
      <c r="AM39" s="44" t="s">
        <v>304</v>
      </c>
      <c r="AN39" s="45">
        <v>198526310054</v>
      </c>
      <c r="AO39" s="41" t="s">
        <v>47</v>
      </c>
      <c r="AP39" s="41" t="s">
        <v>48</v>
      </c>
    </row>
    <row r="40" spans="1:42" s="46" customFormat="1" ht="21.95" customHeight="1" x14ac:dyDescent="0.25">
      <c r="A40" s="37">
        <v>35</v>
      </c>
      <c r="B40" s="41" t="s">
        <v>186</v>
      </c>
      <c r="C40" s="41" t="s">
        <v>41</v>
      </c>
      <c r="D40" s="41" t="s">
        <v>187</v>
      </c>
      <c r="E40" s="41" t="s">
        <v>178</v>
      </c>
      <c r="F40" s="41" t="s">
        <v>188</v>
      </c>
      <c r="G40" s="42">
        <v>40076</v>
      </c>
      <c r="H40" s="42">
        <v>45322</v>
      </c>
      <c r="I40" s="41">
        <f t="shared" si="7"/>
        <v>5246</v>
      </c>
      <c r="J40" s="43">
        <f t="shared" si="4"/>
        <v>2623</v>
      </c>
      <c r="K40" s="41"/>
      <c r="L40" s="43"/>
      <c r="M40" s="41"/>
      <c r="N40" s="41"/>
      <c r="O40" s="41"/>
      <c r="P40" s="41"/>
      <c r="Q40" s="43"/>
      <c r="R40" s="41" t="s">
        <v>43</v>
      </c>
      <c r="S40" s="41">
        <v>600</v>
      </c>
      <c r="T40" s="37" t="s">
        <v>44</v>
      </c>
      <c r="U40" s="37"/>
      <c r="V40" s="37"/>
      <c r="W40" s="41"/>
      <c r="X40" s="41"/>
      <c r="Y40" s="41"/>
      <c r="Z40" s="37"/>
      <c r="AA40" s="37">
        <v>35</v>
      </c>
      <c r="AB40" s="41"/>
      <c r="AC40" s="41"/>
      <c r="AD40" s="41"/>
      <c r="AE40" s="37"/>
      <c r="AF40" s="37"/>
      <c r="AG40" s="43">
        <f>SUM(J40+Q40+S40+V40+X40+Z40+AC40+AD40-AF40)</f>
        <v>3223</v>
      </c>
      <c r="AH40" s="41"/>
      <c r="AI40" s="41" t="s">
        <v>45</v>
      </c>
      <c r="AJ40" s="41" t="s">
        <v>48</v>
      </c>
      <c r="AK40" s="41" t="s">
        <v>189</v>
      </c>
      <c r="AL40" s="41" t="s">
        <v>491</v>
      </c>
      <c r="AM40" s="44" t="s">
        <v>190</v>
      </c>
      <c r="AN40" s="45" t="s">
        <v>191</v>
      </c>
      <c r="AO40" s="41" t="s">
        <v>50</v>
      </c>
      <c r="AP40" s="41" t="s">
        <v>48</v>
      </c>
    </row>
    <row r="41" spans="1:42" s="46" customFormat="1" ht="21.95" customHeight="1" x14ac:dyDescent="0.25">
      <c r="A41" s="37">
        <v>36</v>
      </c>
      <c r="B41" s="41" t="s">
        <v>74</v>
      </c>
      <c r="C41" s="41" t="s">
        <v>65</v>
      </c>
      <c r="D41" s="41" t="s">
        <v>75</v>
      </c>
      <c r="E41" s="41" t="s">
        <v>42</v>
      </c>
      <c r="F41" s="41" t="s">
        <v>59</v>
      </c>
      <c r="G41" s="42">
        <v>39312</v>
      </c>
      <c r="H41" s="42">
        <v>45322</v>
      </c>
      <c r="I41" s="41">
        <f t="shared" si="7"/>
        <v>6010</v>
      </c>
      <c r="J41" s="43">
        <f t="shared" si="4"/>
        <v>3005</v>
      </c>
      <c r="K41" s="41">
        <v>605</v>
      </c>
      <c r="L41" s="43">
        <f>SUM(K41*0.821)</f>
        <v>496.70499999999998</v>
      </c>
      <c r="M41" s="41"/>
      <c r="N41" s="41"/>
      <c r="O41" s="41"/>
      <c r="P41" s="41"/>
      <c r="Q41" s="43">
        <f>SUM(L41+N41+P41)</f>
        <v>496.70499999999998</v>
      </c>
      <c r="R41" s="41" t="s">
        <v>65</v>
      </c>
      <c r="S41" s="41">
        <v>150</v>
      </c>
      <c r="T41" s="37" t="s">
        <v>44</v>
      </c>
      <c r="U41" s="37"/>
      <c r="V41" s="37"/>
      <c r="W41" s="41"/>
      <c r="X41" s="41"/>
      <c r="Y41" s="41"/>
      <c r="Z41" s="37"/>
      <c r="AA41" s="37">
        <v>36</v>
      </c>
      <c r="AB41" s="41"/>
      <c r="AC41" s="41"/>
      <c r="AD41" s="41"/>
      <c r="AE41" s="37">
        <v>231</v>
      </c>
      <c r="AF41" s="37">
        <v>500</v>
      </c>
      <c r="AG41" s="43">
        <f>SUM(J41+Q41+S41+V41+X41+Z41+AC41+AD41-AF41)</f>
        <v>3151.7049999999999</v>
      </c>
      <c r="AH41" s="41"/>
      <c r="AI41" s="41" t="s">
        <v>45</v>
      </c>
      <c r="AJ41" s="41" t="s">
        <v>46</v>
      </c>
      <c r="AK41" s="41" t="s">
        <v>76</v>
      </c>
      <c r="AL41" s="41" t="s">
        <v>492</v>
      </c>
      <c r="AM41" s="44" t="s">
        <v>77</v>
      </c>
      <c r="AN41" s="45">
        <v>198535904814</v>
      </c>
      <c r="AO41" s="41" t="s">
        <v>50</v>
      </c>
      <c r="AP41" s="41" t="s">
        <v>48</v>
      </c>
    </row>
    <row r="42" spans="1:42" s="46" customFormat="1" ht="21.95" customHeight="1" x14ac:dyDescent="0.25">
      <c r="A42" s="37">
        <v>37</v>
      </c>
      <c r="B42" s="41" t="s">
        <v>295</v>
      </c>
      <c r="C42" s="41" t="s">
        <v>43</v>
      </c>
      <c r="D42" s="41" t="s">
        <v>296</v>
      </c>
      <c r="E42" s="41" t="s">
        <v>292</v>
      </c>
      <c r="F42" s="41" t="s">
        <v>294</v>
      </c>
      <c r="G42" s="42">
        <v>40221</v>
      </c>
      <c r="H42" s="42">
        <v>45322</v>
      </c>
      <c r="I42" s="41">
        <f t="shared" si="7"/>
        <v>5101</v>
      </c>
      <c r="J42" s="43">
        <f t="shared" si="4"/>
        <v>2550.5</v>
      </c>
      <c r="K42" s="41"/>
      <c r="L42" s="43"/>
      <c r="M42" s="41"/>
      <c r="N42" s="41"/>
      <c r="O42" s="41"/>
      <c r="P42" s="41"/>
      <c r="Q42" s="43"/>
      <c r="R42" s="41" t="s">
        <v>43</v>
      </c>
      <c r="S42" s="41">
        <v>600</v>
      </c>
      <c r="T42" s="37" t="s">
        <v>44</v>
      </c>
      <c r="U42" s="37"/>
      <c r="V42" s="37"/>
      <c r="W42" s="41"/>
      <c r="X42" s="41"/>
      <c r="Y42" s="41"/>
      <c r="Z42" s="37"/>
      <c r="AA42" s="37">
        <v>37</v>
      </c>
      <c r="AB42" s="41"/>
      <c r="AC42" s="41"/>
      <c r="AD42" s="41"/>
      <c r="AE42" s="37"/>
      <c r="AF42" s="37"/>
      <c r="AG42" s="43">
        <f>AD42+AC42+Z42+X42+V42+S42+P42+Q42+J42-AF42</f>
        <v>3150.5</v>
      </c>
      <c r="AH42" s="41"/>
      <c r="AI42" s="41" t="s">
        <v>45</v>
      </c>
      <c r="AJ42" s="41" t="s">
        <v>48</v>
      </c>
      <c r="AK42" s="41" t="s">
        <v>297</v>
      </c>
      <c r="AL42" s="41" t="s">
        <v>493</v>
      </c>
      <c r="AM42" s="44" t="s">
        <v>494</v>
      </c>
      <c r="AN42" s="45" t="s">
        <v>298</v>
      </c>
      <c r="AO42" s="41" t="s">
        <v>50</v>
      </c>
      <c r="AP42" s="41" t="s">
        <v>48</v>
      </c>
    </row>
    <row r="43" spans="1:42" s="46" customFormat="1" ht="21.95" customHeight="1" x14ac:dyDescent="0.25">
      <c r="A43" s="37">
        <v>38</v>
      </c>
      <c r="B43" s="41" t="s">
        <v>495</v>
      </c>
      <c r="C43" s="41" t="s">
        <v>68</v>
      </c>
      <c r="D43" s="41" t="s">
        <v>496</v>
      </c>
      <c r="E43" s="41" t="s">
        <v>292</v>
      </c>
      <c r="F43" s="41" t="s">
        <v>305</v>
      </c>
      <c r="G43" s="42">
        <v>39406</v>
      </c>
      <c r="H43" s="42">
        <v>45322</v>
      </c>
      <c r="I43" s="41">
        <f t="shared" si="7"/>
        <v>5916</v>
      </c>
      <c r="J43" s="43">
        <f t="shared" si="4"/>
        <v>2958</v>
      </c>
      <c r="K43" s="41"/>
      <c r="L43" s="43"/>
      <c r="M43" s="41"/>
      <c r="N43" s="41"/>
      <c r="O43" s="41"/>
      <c r="P43" s="41"/>
      <c r="Q43" s="43"/>
      <c r="R43" s="41" t="s">
        <v>68</v>
      </c>
      <c r="S43" s="41">
        <v>250</v>
      </c>
      <c r="T43" s="37" t="s">
        <v>44</v>
      </c>
      <c r="U43" s="37"/>
      <c r="V43" s="37"/>
      <c r="W43" s="41"/>
      <c r="X43" s="41"/>
      <c r="Y43" s="41"/>
      <c r="Z43" s="37"/>
      <c r="AA43" s="37">
        <v>38</v>
      </c>
      <c r="AB43" s="41"/>
      <c r="AC43" s="41"/>
      <c r="AD43" s="41"/>
      <c r="AE43" s="37">
        <v>20</v>
      </c>
      <c r="AF43" s="37">
        <v>150</v>
      </c>
      <c r="AG43" s="43">
        <f>AD43+AC43+Z43+X43+V43+S43+P43+Q43+J43-AF43</f>
        <v>3058</v>
      </c>
      <c r="AH43" s="41"/>
      <c r="AI43" s="41" t="s">
        <v>45</v>
      </c>
      <c r="AJ43" s="41"/>
      <c r="AK43" s="41" t="s">
        <v>497</v>
      </c>
      <c r="AL43" s="41" t="s">
        <v>498</v>
      </c>
      <c r="AM43" s="44">
        <v>702837263</v>
      </c>
      <c r="AN43" s="45" t="s">
        <v>499</v>
      </c>
      <c r="AO43" s="41" t="s">
        <v>50</v>
      </c>
      <c r="AP43" s="41" t="s">
        <v>48</v>
      </c>
    </row>
    <row r="44" spans="1:42" s="46" customFormat="1" ht="21.95" customHeight="1" x14ac:dyDescent="0.25">
      <c r="A44" s="37">
        <v>39</v>
      </c>
      <c r="B44" s="41" t="s">
        <v>500</v>
      </c>
      <c r="C44" s="41" t="s">
        <v>64</v>
      </c>
      <c r="D44" s="41" t="s">
        <v>501</v>
      </c>
      <c r="E44" s="41" t="s">
        <v>156</v>
      </c>
      <c r="F44" s="41" t="s">
        <v>158</v>
      </c>
      <c r="G44" s="42">
        <v>40127</v>
      </c>
      <c r="H44" s="42">
        <v>45322</v>
      </c>
      <c r="I44" s="41">
        <f t="shared" si="7"/>
        <v>5195</v>
      </c>
      <c r="J44" s="43">
        <f t="shared" si="4"/>
        <v>2597.5</v>
      </c>
      <c r="K44" s="41"/>
      <c r="L44" s="43"/>
      <c r="M44" s="41"/>
      <c r="N44" s="41"/>
      <c r="O44" s="41"/>
      <c r="P44" s="41"/>
      <c r="Q44" s="43"/>
      <c r="R44" s="41" t="s">
        <v>64</v>
      </c>
      <c r="S44" s="41">
        <v>200</v>
      </c>
      <c r="T44" s="37" t="s">
        <v>44</v>
      </c>
      <c r="U44" s="37"/>
      <c r="V44" s="37"/>
      <c r="W44" s="41"/>
      <c r="X44" s="41"/>
      <c r="Y44" s="41"/>
      <c r="Z44" s="37"/>
      <c r="AA44" s="37">
        <v>39</v>
      </c>
      <c r="AB44" s="41"/>
      <c r="AC44" s="41"/>
      <c r="AD44" s="41">
        <v>250</v>
      </c>
      <c r="AE44" s="37"/>
      <c r="AF44" s="37"/>
      <c r="AG44" s="43">
        <f t="shared" ref="AG44:AG49" si="8">SUM(J44+Q44+S44+V44+X44+Z44+AC44+AD44-AF44)</f>
        <v>3047.5</v>
      </c>
      <c r="AH44" s="41"/>
      <c r="AI44" s="41" t="s">
        <v>45</v>
      </c>
      <c r="AJ44" s="41" t="s">
        <v>48</v>
      </c>
      <c r="AK44" s="41" t="s">
        <v>502</v>
      </c>
      <c r="AL44" s="41" t="s">
        <v>503</v>
      </c>
      <c r="AM44" s="44" t="s">
        <v>504</v>
      </c>
      <c r="AN44" s="45" t="s">
        <v>505</v>
      </c>
      <c r="AO44" s="41" t="s">
        <v>50</v>
      </c>
      <c r="AP44" s="41" t="s">
        <v>48</v>
      </c>
    </row>
    <row r="45" spans="1:42" s="46" customFormat="1" ht="21.95" customHeight="1" x14ac:dyDescent="0.25">
      <c r="A45" s="37">
        <v>40</v>
      </c>
      <c r="B45" s="41" t="s">
        <v>506</v>
      </c>
      <c r="C45" s="41" t="s">
        <v>68</v>
      </c>
      <c r="D45" s="41" t="s">
        <v>507</v>
      </c>
      <c r="E45" s="41" t="s">
        <v>356</v>
      </c>
      <c r="F45" s="41" t="s">
        <v>358</v>
      </c>
      <c r="G45" s="42">
        <v>39792</v>
      </c>
      <c r="H45" s="42">
        <v>45322</v>
      </c>
      <c r="I45" s="41">
        <v>5530</v>
      </c>
      <c r="J45" s="43">
        <v>2765</v>
      </c>
      <c r="K45" s="41"/>
      <c r="L45" s="43"/>
      <c r="M45" s="41"/>
      <c r="N45" s="41"/>
      <c r="O45" s="41"/>
      <c r="P45" s="41"/>
      <c r="Q45" s="43"/>
      <c r="R45" s="41" t="s">
        <v>68</v>
      </c>
      <c r="S45" s="41">
        <v>250</v>
      </c>
      <c r="T45" s="37" t="s">
        <v>44</v>
      </c>
      <c r="U45" s="37"/>
      <c r="V45" s="37"/>
      <c r="W45" s="41"/>
      <c r="X45" s="41"/>
      <c r="Y45" s="41"/>
      <c r="Z45" s="37"/>
      <c r="AA45" s="37">
        <v>40</v>
      </c>
      <c r="AB45" s="41"/>
      <c r="AC45" s="41"/>
      <c r="AD45" s="41"/>
      <c r="AE45" s="37"/>
      <c r="AF45" s="37"/>
      <c r="AG45" s="43">
        <f t="shared" si="8"/>
        <v>3015</v>
      </c>
      <c r="AH45" s="41"/>
      <c r="AI45" s="41" t="s">
        <v>45</v>
      </c>
      <c r="AJ45" s="41" t="s">
        <v>48</v>
      </c>
      <c r="AK45" s="41" t="s">
        <v>508</v>
      </c>
      <c r="AL45" s="41" t="s">
        <v>509</v>
      </c>
      <c r="AM45" s="44">
        <v>774062209</v>
      </c>
      <c r="AN45" s="45" t="s">
        <v>510</v>
      </c>
      <c r="AO45" s="41" t="s">
        <v>47</v>
      </c>
      <c r="AP45" s="41" t="s">
        <v>48</v>
      </c>
    </row>
    <row r="46" spans="1:42" s="46" customFormat="1" ht="21.95" customHeight="1" x14ac:dyDescent="0.25">
      <c r="A46" s="37">
        <v>41</v>
      </c>
      <c r="B46" s="41" t="s">
        <v>379</v>
      </c>
      <c r="C46" s="41" t="s">
        <v>68</v>
      </c>
      <c r="D46" s="41" t="s">
        <v>511</v>
      </c>
      <c r="E46" s="41" t="s">
        <v>366</v>
      </c>
      <c r="F46" s="41" t="s">
        <v>438</v>
      </c>
      <c r="G46" s="42">
        <v>39897</v>
      </c>
      <c r="H46" s="42">
        <v>45322</v>
      </c>
      <c r="I46" s="41">
        <f>DATEDIF(G46,H46,"d")</f>
        <v>5425</v>
      </c>
      <c r="J46" s="43">
        <f>I46*0.5</f>
        <v>2712.5</v>
      </c>
      <c r="K46" s="41"/>
      <c r="L46" s="43"/>
      <c r="M46" s="41"/>
      <c r="N46" s="41"/>
      <c r="O46" s="41"/>
      <c r="P46" s="41"/>
      <c r="Q46" s="43"/>
      <c r="R46" s="41" t="s">
        <v>68</v>
      </c>
      <c r="S46" s="41">
        <v>250</v>
      </c>
      <c r="T46" s="37" t="s">
        <v>44</v>
      </c>
      <c r="U46" s="37"/>
      <c r="V46" s="37"/>
      <c r="W46" s="41"/>
      <c r="X46" s="41"/>
      <c r="Y46" s="41"/>
      <c r="Z46" s="37"/>
      <c r="AA46" s="37">
        <v>41</v>
      </c>
      <c r="AB46" s="41"/>
      <c r="AC46" s="41"/>
      <c r="AD46" s="41"/>
      <c r="AE46" s="37"/>
      <c r="AF46" s="37"/>
      <c r="AG46" s="43">
        <f t="shared" si="8"/>
        <v>2962.5</v>
      </c>
      <c r="AH46" s="41"/>
      <c r="AI46" s="41" t="s">
        <v>45</v>
      </c>
      <c r="AJ46" s="41" t="s">
        <v>46</v>
      </c>
      <c r="AK46" s="41" t="s">
        <v>380</v>
      </c>
      <c r="AL46" s="41" t="s">
        <v>512</v>
      </c>
      <c r="AM46" s="44" t="s">
        <v>381</v>
      </c>
      <c r="AN46" s="45" t="s">
        <v>382</v>
      </c>
      <c r="AO46" s="41" t="s">
        <v>50</v>
      </c>
      <c r="AP46" s="41" t="s">
        <v>48</v>
      </c>
    </row>
    <row r="47" spans="1:42" s="46" customFormat="1" ht="21.95" customHeight="1" x14ac:dyDescent="0.25">
      <c r="A47" s="37">
        <v>42</v>
      </c>
      <c r="B47" s="41" t="s">
        <v>513</v>
      </c>
      <c r="C47" s="41" t="s">
        <v>64</v>
      </c>
      <c r="D47" s="41" t="s">
        <v>514</v>
      </c>
      <c r="E47" s="41" t="s">
        <v>143</v>
      </c>
      <c r="F47" s="41" t="s">
        <v>145</v>
      </c>
      <c r="G47" s="42">
        <v>39966</v>
      </c>
      <c r="H47" s="42">
        <v>45322</v>
      </c>
      <c r="I47" s="41">
        <f>DATEDIF(G47,H47,"d")</f>
        <v>5356</v>
      </c>
      <c r="J47" s="43">
        <f>I47*0.5</f>
        <v>2678</v>
      </c>
      <c r="K47" s="41">
        <v>92</v>
      </c>
      <c r="L47" s="43">
        <f>SUM(K47*0.821)</f>
        <v>75.531999999999996</v>
      </c>
      <c r="M47" s="41"/>
      <c r="N47" s="41"/>
      <c r="O47" s="41"/>
      <c r="P47" s="41"/>
      <c r="Q47" s="43">
        <f>SUM(L47+N47+P47)</f>
        <v>75.531999999999996</v>
      </c>
      <c r="R47" s="41" t="s">
        <v>64</v>
      </c>
      <c r="S47" s="41">
        <v>200</v>
      </c>
      <c r="T47" s="37" t="s">
        <v>44</v>
      </c>
      <c r="U47" s="37"/>
      <c r="V47" s="37"/>
      <c r="W47" s="41"/>
      <c r="X47" s="41"/>
      <c r="Y47" s="41"/>
      <c r="Z47" s="37"/>
      <c r="AA47" s="37">
        <v>42</v>
      </c>
      <c r="AB47" s="41"/>
      <c r="AC47" s="41"/>
      <c r="AD47" s="41"/>
      <c r="AE47" s="37"/>
      <c r="AF47" s="37"/>
      <c r="AG47" s="43">
        <f t="shared" si="8"/>
        <v>2953.5320000000002</v>
      </c>
      <c r="AH47" s="41"/>
      <c r="AI47" s="41" t="s">
        <v>45</v>
      </c>
      <c r="AJ47" s="41" t="s">
        <v>46</v>
      </c>
      <c r="AK47" s="41" t="s">
        <v>515</v>
      </c>
      <c r="AL47" s="41" t="s">
        <v>516</v>
      </c>
      <c r="AM47" s="44" t="s">
        <v>517</v>
      </c>
      <c r="AN47" s="45" t="s">
        <v>518</v>
      </c>
      <c r="AO47" s="41" t="s">
        <v>50</v>
      </c>
      <c r="AP47" s="41" t="s">
        <v>48</v>
      </c>
    </row>
    <row r="48" spans="1:42" s="46" customFormat="1" ht="21.95" customHeight="1" x14ac:dyDescent="0.25">
      <c r="A48" s="37">
        <v>43</v>
      </c>
      <c r="B48" s="41" t="s">
        <v>231</v>
      </c>
      <c r="C48" s="41" t="s">
        <v>68</v>
      </c>
      <c r="D48" s="41" t="s">
        <v>519</v>
      </c>
      <c r="E48" s="41" t="s">
        <v>228</v>
      </c>
      <c r="F48" s="41" t="s">
        <v>230</v>
      </c>
      <c r="G48" s="42">
        <v>39843</v>
      </c>
      <c r="H48" s="42">
        <v>45322</v>
      </c>
      <c r="I48" s="41">
        <f>DATEDIF(G48,H48,"d")</f>
        <v>5479</v>
      </c>
      <c r="J48" s="43">
        <f>I48*0.5</f>
        <v>2739.5</v>
      </c>
      <c r="K48" s="41"/>
      <c r="L48" s="43"/>
      <c r="M48" s="41"/>
      <c r="N48" s="41"/>
      <c r="O48" s="41"/>
      <c r="P48" s="41"/>
      <c r="Q48" s="43"/>
      <c r="R48" s="41" t="s">
        <v>64</v>
      </c>
      <c r="S48" s="41">
        <v>200</v>
      </c>
      <c r="T48" s="37" t="s">
        <v>44</v>
      </c>
      <c r="U48" s="37"/>
      <c r="V48" s="37"/>
      <c r="W48" s="41"/>
      <c r="X48" s="41"/>
      <c r="Y48" s="41"/>
      <c r="Z48" s="37"/>
      <c r="AA48" s="37">
        <v>43</v>
      </c>
      <c r="AB48" s="41"/>
      <c r="AC48" s="41"/>
      <c r="AD48" s="41"/>
      <c r="AE48" s="37"/>
      <c r="AF48" s="37"/>
      <c r="AG48" s="43">
        <f t="shared" si="8"/>
        <v>2939.5</v>
      </c>
      <c r="AH48" s="41"/>
      <c r="AI48" s="41" t="s">
        <v>45</v>
      </c>
      <c r="AJ48" s="41" t="s">
        <v>48</v>
      </c>
      <c r="AK48" s="41" t="s">
        <v>232</v>
      </c>
      <c r="AL48" s="41" t="s">
        <v>520</v>
      </c>
      <c r="AM48" s="44" t="s">
        <v>650</v>
      </c>
      <c r="AN48" s="45" t="s">
        <v>233</v>
      </c>
      <c r="AO48" s="41" t="s">
        <v>47</v>
      </c>
      <c r="AP48" s="41" t="s">
        <v>48</v>
      </c>
    </row>
    <row r="49" spans="1:42" s="46" customFormat="1" ht="21.95" customHeight="1" x14ac:dyDescent="0.25">
      <c r="A49" s="37">
        <v>44</v>
      </c>
      <c r="B49" s="41" t="s">
        <v>521</v>
      </c>
      <c r="C49" s="41" t="s">
        <v>103</v>
      </c>
      <c r="D49" s="41" t="s">
        <v>522</v>
      </c>
      <c r="E49" s="41" t="s">
        <v>386</v>
      </c>
      <c r="F49" s="41" t="s">
        <v>523</v>
      </c>
      <c r="G49" s="42">
        <v>40151</v>
      </c>
      <c r="H49" s="42">
        <v>45322</v>
      </c>
      <c r="I49" s="41">
        <f>DATEDIF(G49,H49,"d")</f>
        <v>5171</v>
      </c>
      <c r="J49" s="43">
        <f>I49*0.5</f>
        <v>2585.5</v>
      </c>
      <c r="K49" s="41"/>
      <c r="L49" s="43"/>
      <c r="M49" s="41"/>
      <c r="N49" s="41"/>
      <c r="O49" s="41"/>
      <c r="P49" s="41"/>
      <c r="Q49" s="43"/>
      <c r="R49" s="41" t="s">
        <v>103</v>
      </c>
      <c r="S49" s="41">
        <v>100</v>
      </c>
      <c r="T49" s="37" t="s">
        <v>44</v>
      </c>
      <c r="U49" s="37"/>
      <c r="V49" s="37"/>
      <c r="W49" s="41"/>
      <c r="X49" s="41"/>
      <c r="Y49" s="41"/>
      <c r="Z49" s="37"/>
      <c r="AA49" s="37">
        <v>44</v>
      </c>
      <c r="AB49" s="41"/>
      <c r="AC49" s="41"/>
      <c r="AD49" s="41"/>
      <c r="AE49" s="37"/>
      <c r="AF49" s="37"/>
      <c r="AG49" s="43">
        <f t="shared" si="8"/>
        <v>2685.5</v>
      </c>
      <c r="AH49" s="41"/>
      <c r="AI49" s="41" t="s">
        <v>45</v>
      </c>
      <c r="AJ49" s="41" t="s">
        <v>48</v>
      </c>
      <c r="AK49" s="41" t="s">
        <v>524</v>
      </c>
      <c r="AL49" s="41" t="s">
        <v>525</v>
      </c>
      <c r="AM49" s="44" t="s">
        <v>526</v>
      </c>
      <c r="AN49" s="45" t="s">
        <v>527</v>
      </c>
      <c r="AO49" s="41" t="s">
        <v>528</v>
      </c>
      <c r="AP49" s="41" t="s">
        <v>46</v>
      </c>
    </row>
    <row r="50" spans="1:42" s="46" customFormat="1" ht="21.95" customHeight="1" x14ac:dyDescent="0.25">
      <c r="A50" s="37">
        <v>45</v>
      </c>
      <c r="B50" s="41" t="s">
        <v>247</v>
      </c>
      <c r="C50" s="41" t="s">
        <v>64</v>
      </c>
      <c r="D50" s="41" t="s">
        <v>248</v>
      </c>
      <c r="E50" s="41" t="s">
        <v>243</v>
      </c>
      <c r="F50" s="41" t="s">
        <v>245</v>
      </c>
      <c r="G50" s="42">
        <v>39854</v>
      </c>
      <c r="H50" s="42">
        <v>45322</v>
      </c>
      <c r="I50" s="41">
        <f>DATEDIF(G50,H50,"d")</f>
        <v>5468</v>
      </c>
      <c r="J50" s="43">
        <f>I50*0.5</f>
        <v>2734</v>
      </c>
      <c r="K50" s="41"/>
      <c r="L50" s="43"/>
      <c r="M50" s="41"/>
      <c r="N50" s="41"/>
      <c r="O50" s="41"/>
      <c r="P50" s="41"/>
      <c r="Q50" s="43"/>
      <c r="R50" s="41" t="s">
        <v>64</v>
      </c>
      <c r="S50" s="41">
        <v>200</v>
      </c>
      <c r="T50" s="37" t="s">
        <v>44</v>
      </c>
      <c r="U50" s="37"/>
      <c r="V50" s="37"/>
      <c r="W50" s="41"/>
      <c r="X50" s="41"/>
      <c r="Y50" s="41"/>
      <c r="Z50" s="37"/>
      <c r="AA50" s="37">
        <v>45</v>
      </c>
      <c r="AB50" s="41"/>
      <c r="AC50" s="41"/>
      <c r="AD50" s="41"/>
      <c r="AE50" s="37"/>
      <c r="AF50" s="37"/>
      <c r="AG50" s="43">
        <f>SUM(J50+L50+Q50+S50+V50+X50+Z50+AC50+AD50-AF50)</f>
        <v>2934</v>
      </c>
      <c r="AH50" s="41"/>
      <c r="AI50" s="41" t="s">
        <v>45</v>
      </c>
      <c r="AJ50" s="41" t="s">
        <v>48</v>
      </c>
      <c r="AK50" s="41" t="s">
        <v>249</v>
      </c>
      <c r="AL50" s="41" t="s">
        <v>529</v>
      </c>
      <c r="AM50" s="44" t="s">
        <v>250</v>
      </c>
      <c r="AN50" s="45">
        <v>198528304722</v>
      </c>
      <c r="AO50" s="41" t="s">
        <v>50</v>
      </c>
      <c r="AP50" s="41" t="s">
        <v>48</v>
      </c>
    </row>
    <row r="51" spans="1:42" s="46" customFormat="1" ht="21.95" customHeight="1" x14ac:dyDescent="0.25">
      <c r="A51" s="37">
        <v>46</v>
      </c>
      <c r="B51" s="41" t="s">
        <v>359</v>
      </c>
      <c r="C51" s="41" t="s">
        <v>62</v>
      </c>
      <c r="D51" s="41" t="s">
        <v>530</v>
      </c>
      <c r="E51" s="41" t="s">
        <v>356</v>
      </c>
      <c r="F51" s="41" t="s">
        <v>357</v>
      </c>
      <c r="G51" s="42">
        <v>40557</v>
      </c>
      <c r="H51" s="42">
        <v>45322</v>
      </c>
      <c r="I51" s="41">
        <v>4765</v>
      </c>
      <c r="J51" s="43">
        <v>2382.5</v>
      </c>
      <c r="K51" s="41"/>
      <c r="L51" s="43"/>
      <c r="M51" s="41"/>
      <c r="N51" s="41"/>
      <c r="O51" s="41"/>
      <c r="P51" s="41"/>
      <c r="Q51" s="43"/>
      <c r="R51" s="41" t="s">
        <v>62</v>
      </c>
      <c r="S51" s="41">
        <v>300</v>
      </c>
      <c r="T51" s="37" t="s">
        <v>44</v>
      </c>
      <c r="U51" s="37"/>
      <c r="V51" s="37"/>
      <c r="W51" s="41"/>
      <c r="X51" s="41"/>
      <c r="Y51" s="41"/>
      <c r="Z51" s="37"/>
      <c r="AA51" s="37">
        <v>46</v>
      </c>
      <c r="AB51" s="41"/>
      <c r="AC51" s="41"/>
      <c r="AD51" s="41">
        <v>250</v>
      </c>
      <c r="AE51" s="37"/>
      <c r="AF51" s="37"/>
      <c r="AG51" s="43">
        <f t="shared" ref="AG51:AG57" si="9">SUM(J51+Q51+S51+V51+X51+Z51+AC51+AD51-AF51)</f>
        <v>2932.5</v>
      </c>
      <c r="AH51" s="41"/>
      <c r="AI51" s="41" t="s">
        <v>45</v>
      </c>
      <c r="AJ51" s="41" t="s">
        <v>46</v>
      </c>
      <c r="AK51" s="41" t="s">
        <v>360</v>
      </c>
      <c r="AL51" s="41" t="s">
        <v>531</v>
      </c>
      <c r="AM51" s="44">
        <v>763292360</v>
      </c>
      <c r="AN51" s="45" t="s">
        <v>532</v>
      </c>
      <c r="AO51" s="41" t="s">
        <v>50</v>
      </c>
      <c r="AP51" s="41" t="s">
        <v>46</v>
      </c>
    </row>
    <row r="52" spans="1:42" s="46" customFormat="1" ht="21.95" customHeight="1" x14ac:dyDescent="0.25">
      <c r="A52" s="37">
        <v>47</v>
      </c>
      <c r="B52" s="41" t="s">
        <v>310</v>
      </c>
      <c r="C52" s="41" t="s">
        <v>64</v>
      </c>
      <c r="D52" s="41" t="s">
        <v>533</v>
      </c>
      <c r="E52" s="41" t="s">
        <v>307</v>
      </c>
      <c r="F52" s="41" t="s">
        <v>308</v>
      </c>
      <c r="G52" s="42">
        <v>39897</v>
      </c>
      <c r="H52" s="42">
        <v>45322</v>
      </c>
      <c r="I52" s="41">
        <f t="shared" ref="I52:I68" si="10">DATEDIF(G52,H52,"d")</f>
        <v>5425</v>
      </c>
      <c r="J52" s="43">
        <f t="shared" ref="J52:J68" si="11">I52*0.5</f>
        <v>2712.5</v>
      </c>
      <c r="K52" s="41"/>
      <c r="L52" s="43"/>
      <c r="M52" s="41"/>
      <c r="N52" s="41"/>
      <c r="O52" s="41"/>
      <c r="P52" s="41"/>
      <c r="Q52" s="43"/>
      <c r="R52" s="41" t="s">
        <v>64</v>
      </c>
      <c r="S52" s="41">
        <v>200</v>
      </c>
      <c r="T52" s="37" t="s">
        <v>44</v>
      </c>
      <c r="U52" s="37"/>
      <c r="V52" s="37"/>
      <c r="W52" s="41"/>
      <c r="X52" s="41"/>
      <c r="Y52" s="41"/>
      <c r="Z52" s="37"/>
      <c r="AA52" s="37">
        <v>47</v>
      </c>
      <c r="AB52" s="41"/>
      <c r="AC52" s="41"/>
      <c r="AD52" s="41"/>
      <c r="AE52" s="37"/>
      <c r="AF52" s="37"/>
      <c r="AG52" s="43">
        <f t="shared" si="9"/>
        <v>2912.5</v>
      </c>
      <c r="AH52" s="41"/>
      <c r="AI52" s="41" t="s">
        <v>45</v>
      </c>
      <c r="AJ52" s="41" t="s">
        <v>48</v>
      </c>
      <c r="AK52" s="41" t="s">
        <v>534</v>
      </c>
      <c r="AL52" s="41" t="s">
        <v>535</v>
      </c>
      <c r="AM52" s="44" t="s">
        <v>311</v>
      </c>
      <c r="AN52" s="45" t="s">
        <v>312</v>
      </c>
      <c r="AO52" s="41" t="s">
        <v>50</v>
      </c>
      <c r="AP52" s="41"/>
    </row>
    <row r="53" spans="1:42" s="46" customFormat="1" ht="21.95" customHeight="1" x14ac:dyDescent="0.25">
      <c r="A53" s="37">
        <v>48</v>
      </c>
      <c r="B53" s="41" t="s">
        <v>287</v>
      </c>
      <c r="C53" s="41" t="s">
        <v>64</v>
      </c>
      <c r="D53" s="41" t="s">
        <v>288</v>
      </c>
      <c r="E53" s="41" t="s">
        <v>251</v>
      </c>
      <c r="F53" s="41" t="s">
        <v>254</v>
      </c>
      <c r="G53" s="42">
        <v>39938</v>
      </c>
      <c r="H53" s="42">
        <v>45322</v>
      </c>
      <c r="I53" s="41">
        <f t="shared" si="10"/>
        <v>5384</v>
      </c>
      <c r="J53" s="43">
        <f t="shared" si="11"/>
        <v>2692</v>
      </c>
      <c r="K53" s="41"/>
      <c r="L53" s="43"/>
      <c r="M53" s="41"/>
      <c r="N53" s="41"/>
      <c r="O53" s="41"/>
      <c r="P53" s="41"/>
      <c r="Q53" s="43"/>
      <c r="R53" s="41" t="s">
        <v>64</v>
      </c>
      <c r="S53" s="41">
        <v>200</v>
      </c>
      <c r="T53" s="37" t="s">
        <v>44</v>
      </c>
      <c r="U53" s="37"/>
      <c r="V53" s="37"/>
      <c r="W53" s="41"/>
      <c r="X53" s="41"/>
      <c r="Y53" s="41"/>
      <c r="Z53" s="37"/>
      <c r="AA53" s="37">
        <v>48</v>
      </c>
      <c r="AB53" s="41"/>
      <c r="AC53" s="41"/>
      <c r="AD53" s="41"/>
      <c r="AE53" s="37"/>
      <c r="AF53" s="37"/>
      <c r="AG53" s="43">
        <f t="shared" si="9"/>
        <v>2892</v>
      </c>
      <c r="AH53" s="41"/>
      <c r="AI53" s="41" t="s">
        <v>45</v>
      </c>
      <c r="AJ53" s="41" t="s">
        <v>46</v>
      </c>
      <c r="AK53" s="44" t="s">
        <v>289</v>
      </c>
      <c r="AL53" s="41" t="s">
        <v>536</v>
      </c>
      <c r="AM53" s="41" t="s">
        <v>290</v>
      </c>
      <c r="AN53" s="45" t="s">
        <v>291</v>
      </c>
      <c r="AO53" s="41" t="s">
        <v>55</v>
      </c>
      <c r="AP53" s="41" t="s">
        <v>48</v>
      </c>
    </row>
    <row r="54" spans="1:42" s="46" customFormat="1" ht="21.95" customHeight="1" x14ac:dyDescent="0.25">
      <c r="A54" s="37">
        <v>49</v>
      </c>
      <c r="B54" s="41" t="s">
        <v>537</v>
      </c>
      <c r="C54" s="41" t="s">
        <v>64</v>
      </c>
      <c r="D54" s="41" t="s">
        <v>538</v>
      </c>
      <c r="E54" s="41" t="s">
        <v>228</v>
      </c>
      <c r="F54" s="41" t="s">
        <v>229</v>
      </c>
      <c r="G54" s="42">
        <v>39838</v>
      </c>
      <c r="H54" s="42">
        <v>45322</v>
      </c>
      <c r="I54" s="41">
        <f t="shared" si="10"/>
        <v>5484</v>
      </c>
      <c r="J54" s="43">
        <f t="shared" si="11"/>
        <v>2742</v>
      </c>
      <c r="K54" s="41"/>
      <c r="L54" s="43"/>
      <c r="M54" s="41"/>
      <c r="N54" s="41"/>
      <c r="O54" s="41"/>
      <c r="P54" s="41"/>
      <c r="Q54" s="43"/>
      <c r="R54" s="41" t="s">
        <v>64</v>
      </c>
      <c r="S54" s="41">
        <v>150</v>
      </c>
      <c r="T54" s="37" t="s">
        <v>44</v>
      </c>
      <c r="U54" s="37"/>
      <c r="V54" s="37"/>
      <c r="W54" s="41"/>
      <c r="X54" s="41"/>
      <c r="Y54" s="41"/>
      <c r="Z54" s="37"/>
      <c r="AA54" s="37">
        <v>49</v>
      </c>
      <c r="AB54" s="41"/>
      <c r="AC54" s="41"/>
      <c r="AD54" s="41"/>
      <c r="AE54" s="37"/>
      <c r="AF54" s="37"/>
      <c r="AG54" s="43">
        <f t="shared" si="9"/>
        <v>2892</v>
      </c>
      <c r="AH54" s="41"/>
      <c r="AI54" s="41" t="s">
        <v>45</v>
      </c>
      <c r="AJ54" s="41" t="s">
        <v>46</v>
      </c>
      <c r="AK54" s="41" t="s">
        <v>539</v>
      </c>
      <c r="AL54" s="41" t="s">
        <v>540</v>
      </c>
      <c r="AM54" s="44" t="s">
        <v>541</v>
      </c>
      <c r="AN54" s="45" t="s">
        <v>542</v>
      </c>
      <c r="AO54" s="41" t="s">
        <v>52</v>
      </c>
      <c r="AP54" s="41" t="s">
        <v>48</v>
      </c>
    </row>
    <row r="55" spans="1:42" s="46" customFormat="1" ht="21.95" customHeight="1" x14ac:dyDescent="0.25">
      <c r="A55" s="37">
        <v>50</v>
      </c>
      <c r="B55" s="41" t="s">
        <v>160</v>
      </c>
      <c r="C55" s="41" t="s">
        <v>65</v>
      </c>
      <c r="D55" s="41" t="s">
        <v>161</v>
      </c>
      <c r="E55" s="41" t="s">
        <v>156</v>
      </c>
      <c r="F55" s="41" t="s">
        <v>157</v>
      </c>
      <c r="G55" s="42">
        <v>39965</v>
      </c>
      <c r="H55" s="42">
        <v>45322</v>
      </c>
      <c r="I55" s="41">
        <f t="shared" si="10"/>
        <v>5357</v>
      </c>
      <c r="J55" s="43">
        <f t="shared" si="11"/>
        <v>2678.5</v>
      </c>
      <c r="K55" s="41">
        <v>61</v>
      </c>
      <c r="L55" s="43">
        <f>SUM(K55*0.821)</f>
        <v>50.080999999999996</v>
      </c>
      <c r="M55" s="41"/>
      <c r="N55" s="41"/>
      <c r="O55" s="41"/>
      <c r="P55" s="41"/>
      <c r="Q55" s="43">
        <f>SUM(L55+N55+P55)</f>
        <v>50.080999999999996</v>
      </c>
      <c r="R55" s="41" t="s">
        <v>65</v>
      </c>
      <c r="S55" s="41">
        <v>150</v>
      </c>
      <c r="T55" s="37" t="s">
        <v>44</v>
      </c>
      <c r="U55" s="37"/>
      <c r="V55" s="37"/>
      <c r="W55" s="41"/>
      <c r="X55" s="41"/>
      <c r="Y55" s="41"/>
      <c r="Z55" s="37"/>
      <c r="AA55" s="37">
        <v>50</v>
      </c>
      <c r="AB55" s="41"/>
      <c r="AC55" s="41"/>
      <c r="AD55" s="41"/>
      <c r="AE55" s="37"/>
      <c r="AF55" s="37"/>
      <c r="AG55" s="43">
        <f t="shared" si="9"/>
        <v>2878.5810000000001</v>
      </c>
      <c r="AH55" s="41"/>
      <c r="AI55" s="41" t="s">
        <v>45</v>
      </c>
      <c r="AJ55" s="41" t="s">
        <v>48</v>
      </c>
      <c r="AK55" s="41" t="s">
        <v>162</v>
      </c>
      <c r="AL55" s="41" t="s">
        <v>543</v>
      </c>
      <c r="AM55" s="44" t="s">
        <v>163</v>
      </c>
      <c r="AN55" s="45" t="s">
        <v>164</v>
      </c>
      <c r="AO55" s="41" t="s">
        <v>165</v>
      </c>
      <c r="AP55" s="41" t="s">
        <v>48</v>
      </c>
    </row>
    <row r="56" spans="1:42" s="46" customFormat="1" ht="21.95" customHeight="1" x14ac:dyDescent="0.25">
      <c r="A56" s="37">
        <v>51</v>
      </c>
      <c r="B56" s="41" t="s">
        <v>544</v>
      </c>
      <c r="C56" s="41" t="s">
        <v>65</v>
      </c>
      <c r="D56" s="41" t="s">
        <v>545</v>
      </c>
      <c r="E56" s="41" t="s">
        <v>324</v>
      </c>
      <c r="F56" s="41" t="s">
        <v>325</v>
      </c>
      <c r="G56" s="42">
        <v>39644</v>
      </c>
      <c r="H56" s="42">
        <v>45322</v>
      </c>
      <c r="I56" s="41">
        <f t="shared" si="10"/>
        <v>5678</v>
      </c>
      <c r="J56" s="43">
        <f t="shared" si="11"/>
        <v>2839</v>
      </c>
      <c r="K56" s="41">
        <v>373</v>
      </c>
      <c r="L56" s="43">
        <f>SUM(K56*0.821)</f>
        <v>306.233</v>
      </c>
      <c r="M56" s="41"/>
      <c r="N56" s="41"/>
      <c r="O56" s="41"/>
      <c r="P56" s="41"/>
      <c r="Q56" s="43">
        <f>P56+N56+L56</f>
        <v>306.233</v>
      </c>
      <c r="R56" s="41" t="s">
        <v>103</v>
      </c>
      <c r="S56" s="41">
        <v>100</v>
      </c>
      <c r="T56" s="37" t="s">
        <v>44</v>
      </c>
      <c r="U56" s="37"/>
      <c r="V56" s="37"/>
      <c r="W56" s="41"/>
      <c r="X56" s="41"/>
      <c r="Y56" s="41"/>
      <c r="Z56" s="37"/>
      <c r="AA56" s="37">
        <v>51</v>
      </c>
      <c r="AB56" s="41"/>
      <c r="AC56" s="41"/>
      <c r="AD56" s="41"/>
      <c r="AE56" s="37">
        <v>123</v>
      </c>
      <c r="AF56" s="37">
        <v>392</v>
      </c>
      <c r="AG56" s="43">
        <f t="shared" si="9"/>
        <v>2853.2330000000002</v>
      </c>
      <c r="AH56" s="41"/>
      <c r="AI56" s="41" t="s">
        <v>45</v>
      </c>
      <c r="AJ56" s="41" t="s">
        <v>48</v>
      </c>
      <c r="AK56" s="41" t="s">
        <v>546</v>
      </c>
      <c r="AL56" s="41" t="s">
        <v>547</v>
      </c>
      <c r="AM56" s="44" t="s">
        <v>548</v>
      </c>
      <c r="AN56" s="45" t="s">
        <v>549</v>
      </c>
      <c r="AO56" s="41" t="s">
        <v>47</v>
      </c>
      <c r="AP56" s="41" t="s">
        <v>48</v>
      </c>
    </row>
    <row r="57" spans="1:42" s="46" customFormat="1" ht="21.95" customHeight="1" x14ac:dyDescent="0.25">
      <c r="A57" s="37">
        <v>52</v>
      </c>
      <c r="B57" s="41" t="s">
        <v>153</v>
      </c>
      <c r="C57" s="41" t="s">
        <v>68</v>
      </c>
      <c r="D57" s="41" t="s">
        <v>154</v>
      </c>
      <c r="E57" s="41" t="s">
        <v>143</v>
      </c>
      <c r="F57" s="41" t="s">
        <v>144</v>
      </c>
      <c r="G57" s="42">
        <v>40127</v>
      </c>
      <c r="H57" s="42">
        <v>45322</v>
      </c>
      <c r="I57" s="41">
        <f t="shared" si="10"/>
        <v>5195</v>
      </c>
      <c r="J57" s="43">
        <f t="shared" si="11"/>
        <v>2597.5</v>
      </c>
      <c r="K57" s="41"/>
      <c r="L57" s="43"/>
      <c r="M57" s="41"/>
      <c r="N57" s="41"/>
      <c r="O57" s="41"/>
      <c r="P57" s="41"/>
      <c r="Q57" s="43"/>
      <c r="R57" s="41" t="s">
        <v>68</v>
      </c>
      <c r="S57" s="41">
        <v>250</v>
      </c>
      <c r="T57" s="37" t="s">
        <v>44</v>
      </c>
      <c r="U57" s="37"/>
      <c r="V57" s="37"/>
      <c r="W57" s="41"/>
      <c r="X57" s="41"/>
      <c r="Y57" s="41"/>
      <c r="Z57" s="37"/>
      <c r="AA57" s="37">
        <v>52</v>
      </c>
      <c r="AB57" s="41"/>
      <c r="AC57" s="41"/>
      <c r="AD57" s="41"/>
      <c r="AE57" s="37"/>
      <c r="AF57" s="37"/>
      <c r="AG57" s="43">
        <f t="shared" si="9"/>
        <v>2847.5</v>
      </c>
      <c r="AH57" s="41"/>
      <c r="AI57" s="41" t="s">
        <v>45</v>
      </c>
      <c r="AJ57" s="41" t="s">
        <v>48</v>
      </c>
      <c r="AK57" s="41" t="s">
        <v>550</v>
      </c>
      <c r="AL57" s="41" t="s">
        <v>551</v>
      </c>
      <c r="AM57" s="44">
        <v>742152354</v>
      </c>
      <c r="AN57" s="45" t="s">
        <v>155</v>
      </c>
      <c r="AO57" s="41" t="s">
        <v>47</v>
      </c>
      <c r="AP57" s="41" t="s">
        <v>48</v>
      </c>
    </row>
    <row r="58" spans="1:42" s="46" customFormat="1" ht="21.95" customHeight="1" x14ac:dyDescent="0.25">
      <c r="A58" s="37">
        <v>53</v>
      </c>
      <c r="B58" s="41" t="s">
        <v>552</v>
      </c>
      <c r="C58" s="41" t="s">
        <v>64</v>
      </c>
      <c r="D58" s="41" t="s">
        <v>553</v>
      </c>
      <c r="E58" s="41" t="s">
        <v>243</v>
      </c>
      <c r="F58" s="41" t="s">
        <v>246</v>
      </c>
      <c r="G58" s="42">
        <v>40028</v>
      </c>
      <c r="H58" s="42">
        <v>45322</v>
      </c>
      <c r="I58" s="41">
        <f t="shared" si="10"/>
        <v>5294</v>
      </c>
      <c r="J58" s="43">
        <f t="shared" si="11"/>
        <v>2647</v>
      </c>
      <c r="K58" s="41"/>
      <c r="L58" s="43"/>
      <c r="M58" s="41"/>
      <c r="N58" s="41"/>
      <c r="O58" s="41"/>
      <c r="P58" s="41"/>
      <c r="Q58" s="43"/>
      <c r="R58" s="41" t="s">
        <v>64</v>
      </c>
      <c r="S58" s="41">
        <v>200</v>
      </c>
      <c r="T58" s="37" t="s">
        <v>44</v>
      </c>
      <c r="U58" s="37"/>
      <c r="V58" s="37"/>
      <c r="W58" s="41"/>
      <c r="X58" s="41"/>
      <c r="Y58" s="41"/>
      <c r="Z58" s="37"/>
      <c r="AA58" s="37">
        <v>53</v>
      </c>
      <c r="AB58" s="41"/>
      <c r="AC58" s="41"/>
      <c r="AD58" s="41"/>
      <c r="AE58" s="37"/>
      <c r="AF58" s="37"/>
      <c r="AG58" s="43">
        <f>SUM(J58+L58+Q58+S58+V58+X58+Z58+AC58+AD58-AF58)</f>
        <v>2847</v>
      </c>
      <c r="AH58" s="41"/>
      <c r="AI58" s="41" t="s">
        <v>45</v>
      </c>
      <c r="AJ58" s="41" t="s">
        <v>46</v>
      </c>
      <c r="AK58" s="41" t="s">
        <v>554</v>
      </c>
      <c r="AL58" s="41" t="s">
        <v>555</v>
      </c>
      <c r="AM58" s="44" t="s">
        <v>556</v>
      </c>
      <c r="AN58" s="45" t="s">
        <v>557</v>
      </c>
      <c r="AO58" s="41" t="s">
        <v>47</v>
      </c>
      <c r="AP58" s="41" t="s">
        <v>48</v>
      </c>
    </row>
    <row r="59" spans="1:42" s="46" customFormat="1" ht="21.95" customHeight="1" x14ac:dyDescent="0.25">
      <c r="A59" s="37">
        <v>54</v>
      </c>
      <c r="B59" s="41" t="s">
        <v>234</v>
      </c>
      <c r="C59" s="41" t="s">
        <v>64</v>
      </c>
      <c r="D59" s="41" t="s">
        <v>558</v>
      </c>
      <c r="E59" s="41" t="s">
        <v>228</v>
      </c>
      <c r="F59" s="41" t="s">
        <v>229</v>
      </c>
      <c r="G59" s="42">
        <v>40035</v>
      </c>
      <c r="H59" s="42">
        <v>45322</v>
      </c>
      <c r="I59" s="41">
        <f t="shared" si="10"/>
        <v>5287</v>
      </c>
      <c r="J59" s="43">
        <f t="shared" si="11"/>
        <v>2643.5</v>
      </c>
      <c r="K59" s="41"/>
      <c r="L59" s="43"/>
      <c r="M59" s="41"/>
      <c r="N59" s="41"/>
      <c r="O59" s="41"/>
      <c r="P59" s="41"/>
      <c r="Q59" s="43"/>
      <c r="R59" s="41" t="s">
        <v>64</v>
      </c>
      <c r="S59" s="41">
        <v>200</v>
      </c>
      <c r="T59" s="37" t="s">
        <v>44</v>
      </c>
      <c r="U59" s="37"/>
      <c r="V59" s="37"/>
      <c r="W59" s="41"/>
      <c r="X59" s="41"/>
      <c r="Y59" s="41"/>
      <c r="Z59" s="37"/>
      <c r="AA59" s="37">
        <v>54</v>
      </c>
      <c r="AB59" s="41"/>
      <c r="AC59" s="41"/>
      <c r="AD59" s="41"/>
      <c r="AE59" s="37"/>
      <c r="AF59" s="37"/>
      <c r="AG59" s="43">
        <f t="shared" ref="AG59:AG64" si="12">SUM(J59+Q59+S59+V59+X59+Z59+AC59+AD59-AF59)</f>
        <v>2843.5</v>
      </c>
      <c r="AH59" s="41"/>
      <c r="AI59" s="41" t="s">
        <v>45</v>
      </c>
      <c r="AJ59" s="41" t="s">
        <v>48</v>
      </c>
      <c r="AK59" s="41" t="s">
        <v>235</v>
      </c>
      <c r="AL59" s="41" t="s">
        <v>559</v>
      </c>
      <c r="AM59" s="44" t="s">
        <v>560</v>
      </c>
      <c r="AN59" s="45" t="s">
        <v>236</v>
      </c>
      <c r="AO59" s="41" t="s">
        <v>50</v>
      </c>
      <c r="AP59" s="41" t="s">
        <v>48</v>
      </c>
    </row>
    <row r="60" spans="1:42" s="46" customFormat="1" ht="21.95" customHeight="1" x14ac:dyDescent="0.25">
      <c r="A60" s="37">
        <v>55</v>
      </c>
      <c r="B60" s="41" t="s">
        <v>315</v>
      </c>
      <c r="C60" s="41" t="s">
        <v>68</v>
      </c>
      <c r="D60" s="41" t="s">
        <v>561</v>
      </c>
      <c r="E60" s="41" t="s">
        <v>313</v>
      </c>
      <c r="F60" s="41" t="s">
        <v>314</v>
      </c>
      <c r="G60" s="42">
        <v>40665</v>
      </c>
      <c r="H60" s="42">
        <v>45322</v>
      </c>
      <c r="I60" s="41">
        <f t="shared" si="10"/>
        <v>4657</v>
      </c>
      <c r="J60" s="43">
        <f t="shared" si="11"/>
        <v>2328.5</v>
      </c>
      <c r="K60" s="41"/>
      <c r="L60" s="43"/>
      <c r="M60" s="41"/>
      <c r="N60" s="41"/>
      <c r="O60" s="41"/>
      <c r="P60" s="41"/>
      <c r="Q60" s="43"/>
      <c r="R60" s="41" t="s">
        <v>68</v>
      </c>
      <c r="S60" s="41">
        <v>250</v>
      </c>
      <c r="T60" s="37" t="s">
        <v>44</v>
      </c>
      <c r="U60" s="37"/>
      <c r="V60" s="37"/>
      <c r="W60" s="41"/>
      <c r="X60" s="41"/>
      <c r="Y60" s="41"/>
      <c r="Z60" s="37"/>
      <c r="AA60" s="37">
        <v>55</v>
      </c>
      <c r="AB60" s="41"/>
      <c r="AC60" s="41"/>
      <c r="AD60" s="41">
        <v>250</v>
      </c>
      <c r="AE60" s="37"/>
      <c r="AF60" s="37"/>
      <c r="AG60" s="43">
        <f t="shared" si="12"/>
        <v>2828.5</v>
      </c>
      <c r="AH60" s="41"/>
      <c r="AI60" s="41" t="s">
        <v>45</v>
      </c>
      <c r="AJ60" s="41" t="s">
        <v>48</v>
      </c>
      <c r="AK60" s="41" t="s">
        <v>316</v>
      </c>
      <c r="AL60" s="41" t="s">
        <v>562</v>
      </c>
      <c r="AM60" s="44" t="s">
        <v>317</v>
      </c>
      <c r="AN60" s="45" t="s">
        <v>318</v>
      </c>
      <c r="AO60" s="41" t="s">
        <v>50</v>
      </c>
      <c r="AP60" s="41" t="s">
        <v>48</v>
      </c>
    </row>
    <row r="61" spans="1:42" s="46" customFormat="1" ht="21.95" customHeight="1" x14ac:dyDescent="0.25">
      <c r="A61" s="37">
        <v>56</v>
      </c>
      <c r="B61" s="41" t="s">
        <v>116</v>
      </c>
      <c r="C61" s="41" t="s">
        <v>64</v>
      </c>
      <c r="D61" s="41" t="s">
        <v>563</v>
      </c>
      <c r="E61" s="41" t="s">
        <v>110</v>
      </c>
      <c r="F61" s="41" t="s">
        <v>111</v>
      </c>
      <c r="G61" s="42">
        <v>40087</v>
      </c>
      <c r="H61" s="42">
        <v>45322</v>
      </c>
      <c r="I61" s="41">
        <f t="shared" si="10"/>
        <v>5235</v>
      </c>
      <c r="J61" s="43">
        <f t="shared" si="11"/>
        <v>2617.5</v>
      </c>
      <c r="K61" s="41"/>
      <c r="L61" s="43"/>
      <c r="M61" s="41"/>
      <c r="N61" s="41"/>
      <c r="O61" s="41"/>
      <c r="P61" s="41"/>
      <c r="Q61" s="43"/>
      <c r="R61" s="41" t="s">
        <v>64</v>
      </c>
      <c r="S61" s="41">
        <v>200</v>
      </c>
      <c r="T61" s="37" t="s">
        <v>44</v>
      </c>
      <c r="U61" s="37"/>
      <c r="V61" s="37"/>
      <c r="W61" s="41"/>
      <c r="X61" s="41"/>
      <c r="Y61" s="41"/>
      <c r="Z61" s="37"/>
      <c r="AA61" s="37">
        <v>56</v>
      </c>
      <c r="AB61" s="41"/>
      <c r="AC61" s="41"/>
      <c r="AD61" s="41"/>
      <c r="AE61" s="37"/>
      <c r="AF61" s="37"/>
      <c r="AG61" s="43">
        <f t="shared" si="12"/>
        <v>2817.5</v>
      </c>
      <c r="AH61" s="41"/>
      <c r="AI61" s="41" t="s">
        <v>45</v>
      </c>
      <c r="AJ61" s="41" t="s">
        <v>46</v>
      </c>
      <c r="AK61" s="41" t="s">
        <v>117</v>
      </c>
      <c r="AL61" s="41" t="s">
        <v>564</v>
      </c>
      <c r="AM61" s="44" t="s">
        <v>118</v>
      </c>
      <c r="AN61" s="45" t="s">
        <v>119</v>
      </c>
      <c r="AO61" s="41" t="s">
        <v>47</v>
      </c>
      <c r="AP61" s="41" t="s">
        <v>48</v>
      </c>
    </row>
    <row r="62" spans="1:42" s="46" customFormat="1" ht="21.95" customHeight="1" x14ac:dyDescent="0.25">
      <c r="A62" s="37">
        <v>57</v>
      </c>
      <c r="B62" s="41" t="s">
        <v>69</v>
      </c>
      <c r="C62" s="41" t="s">
        <v>64</v>
      </c>
      <c r="D62" s="41" t="s">
        <v>70</v>
      </c>
      <c r="E62" s="41" t="s">
        <v>42</v>
      </c>
      <c r="F62" s="41" t="s">
        <v>53</v>
      </c>
      <c r="G62" s="42">
        <v>40096</v>
      </c>
      <c r="H62" s="42">
        <v>45322</v>
      </c>
      <c r="I62" s="41">
        <f t="shared" si="10"/>
        <v>5226</v>
      </c>
      <c r="J62" s="43">
        <f t="shared" si="11"/>
        <v>2613</v>
      </c>
      <c r="K62" s="41"/>
      <c r="L62" s="43"/>
      <c r="M62" s="41"/>
      <c r="N62" s="41"/>
      <c r="O62" s="41"/>
      <c r="P62" s="41"/>
      <c r="Q62" s="43"/>
      <c r="R62" s="41" t="s">
        <v>64</v>
      </c>
      <c r="S62" s="41">
        <v>200</v>
      </c>
      <c r="T62" s="37" t="s">
        <v>44</v>
      </c>
      <c r="U62" s="37"/>
      <c r="V62" s="37"/>
      <c r="W62" s="41"/>
      <c r="X62" s="41"/>
      <c r="Y62" s="41"/>
      <c r="Z62" s="37"/>
      <c r="AA62" s="37">
        <v>57</v>
      </c>
      <c r="AB62" s="41"/>
      <c r="AC62" s="41"/>
      <c r="AD62" s="41"/>
      <c r="AE62" s="37"/>
      <c r="AF62" s="37"/>
      <c r="AG62" s="43">
        <f t="shared" si="12"/>
        <v>2813</v>
      </c>
      <c r="AH62" s="41"/>
      <c r="AI62" s="41" t="s">
        <v>45</v>
      </c>
      <c r="AJ62" s="41" t="s">
        <v>48</v>
      </c>
      <c r="AK62" s="41" t="s">
        <v>71</v>
      </c>
      <c r="AL62" s="41" t="s">
        <v>565</v>
      </c>
      <c r="AM62" s="44" t="s">
        <v>72</v>
      </c>
      <c r="AN62" s="45" t="s">
        <v>73</v>
      </c>
      <c r="AO62" s="41" t="s">
        <v>50</v>
      </c>
      <c r="AP62" s="41" t="s">
        <v>48</v>
      </c>
    </row>
    <row r="63" spans="1:42" s="46" customFormat="1" ht="21.95" customHeight="1" x14ac:dyDescent="0.25">
      <c r="A63" s="37">
        <v>58</v>
      </c>
      <c r="B63" s="41" t="s">
        <v>196</v>
      </c>
      <c r="C63" s="41" t="s">
        <v>63</v>
      </c>
      <c r="D63" s="41" t="s">
        <v>566</v>
      </c>
      <c r="E63" s="41" t="s">
        <v>178</v>
      </c>
      <c r="F63" s="41" t="s">
        <v>195</v>
      </c>
      <c r="G63" s="42">
        <v>40118</v>
      </c>
      <c r="H63" s="42">
        <v>45322</v>
      </c>
      <c r="I63" s="41">
        <f t="shared" si="10"/>
        <v>5204</v>
      </c>
      <c r="J63" s="43">
        <f t="shared" si="11"/>
        <v>2602</v>
      </c>
      <c r="K63" s="41"/>
      <c r="L63" s="43"/>
      <c r="M63" s="41"/>
      <c r="N63" s="41"/>
      <c r="O63" s="41"/>
      <c r="P63" s="41"/>
      <c r="Q63" s="43"/>
      <c r="R63" s="41" t="s">
        <v>63</v>
      </c>
      <c r="S63" s="41">
        <v>200</v>
      </c>
      <c r="T63" s="37" t="s">
        <v>44</v>
      </c>
      <c r="U63" s="37"/>
      <c r="V63" s="37"/>
      <c r="W63" s="41"/>
      <c r="X63" s="41"/>
      <c r="Y63" s="41"/>
      <c r="Z63" s="37"/>
      <c r="AA63" s="37">
        <v>58</v>
      </c>
      <c r="AB63" s="41"/>
      <c r="AC63" s="41"/>
      <c r="AD63" s="41"/>
      <c r="AE63" s="37"/>
      <c r="AF63" s="37"/>
      <c r="AG63" s="43">
        <f t="shared" si="12"/>
        <v>2802</v>
      </c>
      <c r="AH63" s="41"/>
      <c r="AI63" s="41" t="s">
        <v>45</v>
      </c>
      <c r="AJ63" s="41" t="s">
        <v>48</v>
      </c>
      <c r="AK63" s="41" t="s">
        <v>197</v>
      </c>
      <c r="AL63" s="41" t="s">
        <v>567</v>
      </c>
      <c r="AM63" s="44" t="s">
        <v>198</v>
      </c>
      <c r="AN63" s="45">
        <v>198626204009</v>
      </c>
      <c r="AO63" s="41" t="s">
        <v>47</v>
      </c>
      <c r="AP63" s="41" t="s">
        <v>48</v>
      </c>
    </row>
    <row r="64" spans="1:42" s="46" customFormat="1" ht="21.95" customHeight="1" x14ac:dyDescent="0.25">
      <c r="A64" s="37">
        <v>59</v>
      </c>
      <c r="B64" s="41" t="s">
        <v>568</v>
      </c>
      <c r="C64" s="41" t="s">
        <v>65</v>
      </c>
      <c r="D64" s="41" t="s">
        <v>569</v>
      </c>
      <c r="E64" s="41" t="s">
        <v>143</v>
      </c>
      <c r="F64" s="41" t="s">
        <v>152</v>
      </c>
      <c r="G64" s="42">
        <v>40021</v>
      </c>
      <c r="H64" s="42">
        <v>45322</v>
      </c>
      <c r="I64" s="41">
        <f t="shared" si="10"/>
        <v>5301</v>
      </c>
      <c r="J64" s="43">
        <f t="shared" si="11"/>
        <v>2650.5</v>
      </c>
      <c r="K64" s="41"/>
      <c r="L64" s="43"/>
      <c r="M64" s="41"/>
      <c r="N64" s="41"/>
      <c r="O64" s="41"/>
      <c r="P64" s="41"/>
      <c r="Q64" s="43"/>
      <c r="R64" s="41" t="s">
        <v>65</v>
      </c>
      <c r="S64" s="41">
        <v>150</v>
      </c>
      <c r="T64" s="37" t="s">
        <v>44</v>
      </c>
      <c r="U64" s="37"/>
      <c r="V64" s="37"/>
      <c r="W64" s="41"/>
      <c r="X64" s="41"/>
      <c r="Y64" s="41"/>
      <c r="Z64" s="37"/>
      <c r="AA64" s="37">
        <v>59</v>
      </c>
      <c r="AB64" s="41"/>
      <c r="AC64" s="41"/>
      <c r="AD64" s="41"/>
      <c r="AE64" s="37"/>
      <c r="AF64" s="37"/>
      <c r="AG64" s="43">
        <f t="shared" si="12"/>
        <v>2800.5</v>
      </c>
      <c r="AH64" s="41"/>
      <c r="AI64" s="41" t="s">
        <v>45</v>
      </c>
      <c r="AJ64" s="41" t="s">
        <v>46</v>
      </c>
      <c r="AK64" s="41" t="s">
        <v>570</v>
      </c>
      <c r="AL64" s="41" t="s">
        <v>571</v>
      </c>
      <c r="AM64" s="44">
        <v>779377069</v>
      </c>
      <c r="AN64" s="45" t="s">
        <v>572</v>
      </c>
      <c r="AO64" s="41" t="s">
        <v>47</v>
      </c>
      <c r="AP64" s="41"/>
    </row>
    <row r="65" spans="1:42" s="46" customFormat="1" ht="21.95" customHeight="1" x14ac:dyDescent="0.25">
      <c r="A65" s="37">
        <v>60</v>
      </c>
      <c r="B65" s="41" t="s">
        <v>218</v>
      </c>
      <c r="C65" s="41" t="s">
        <v>65</v>
      </c>
      <c r="D65" s="41" t="s">
        <v>219</v>
      </c>
      <c r="E65" s="41" t="s">
        <v>203</v>
      </c>
      <c r="F65" s="41" t="s">
        <v>205</v>
      </c>
      <c r="G65" s="42">
        <v>40091</v>
      </c>
      <c r="H65" s="42">
        <v>45322</v>
      </c>
      <c r="I65" s="41">
        <f t="shared" si="10"/>
        <v>5231</v>
      </c>
      <c r="J65" s="43">
        <f t="shared" si="11"/>
        <v>2615.5</v>
      </c>
      <c r="K65" s="41"/>
      <c r="L65" s="43"/>
      <c r="M65" s="41"/>
      <c r="N65" s="41"/>
      <c r="O65" s="41"/>
      <c r="P65" s="41"/>
      <c r="Q65" s="43"/>
      <c r="R65" s="41" t="s">
        <v>65</v>
      </c>
      <c r="S65" s="41">
        <v>150</v>
      </c>
      <c r="T65" s="37" t="s">
        <v>44</v>
      </c>
      <c r="U65" s="37"/>
      <c r="V65" s="37"/>
      <c r="W65" s="41"/>
      <c r="X65" s="41"/>
      <c r="Y65" s="41"/>
      <c r="Z65" s="37"/>
      <c r="AA65" s="37">
        <v>60</v>
      </c>
      <c r="AB65" s="41"/>
      <c r="AC65" s="41"/>
      <c r="AD65" s="41"/>
      <c r="AE65" s="37"/>
      <c r="AF65" s="37"/>
      <c r="AG65" s="43">
        <f>AD65+AC65+Z65+X65+V65+S65+P65+Q65+J65-AF65</f>
        <v>2765.5</v>
      </c>
      <c r="AH65" s="41"/>
      <c r="AI65" s="41" t="s">
        <v>45</v>
      </c>
      <c r="AJ65" s="41" t="s">
        <v>46</v>
      </c>
      <c r="AK65" s="41" t="s">
        <v>573</v>
      </c>
      <c r="AL65" s="41" t="s">
        <v>574</v>
      </c>
      <c r="AM65" s="44" t="s">
        <v>220</v>
      </c>
      <c r="AN65" s="45" t="s">
        <v>221</v>
      </c>
      <c r="AO65" s="41" t="s">
        <v>47</v>
      </c>
      <c r="AP65" s="41"/>
    </row>
    <row r="66" spans="1:42" s="46" customFormat="1" ht="21.95" customHeight="1" x14ac:dyDescent="0.25">
      <c r="A66" s="37">
        <v>61</v>
      </c>
      <c r="B66" s="41" t="s">
        <v>167</v>
      </c>
      <c r="C66" s="41" t="s">
        <v>68</v>
      </c>
      <c r="D66" s="41" t="s">
        <v>168</v>
      </c>
      <c r="E66" s="41" t="s">
        <v>156</v>
      </c>
      <c r="F66" s="41" t="s">
        <v>158</v>
      </c>
      <c r="G66" s="42">
        <v>40367</v>
      </c>
      <c r="H66" s="42">
        <v>45322</v>
      </c>
      <c r="I66" s="41">
        <f t="shared" si="10"/>
        <v>4955</v>
      </c>
      <c r="J66" s="43">
        <f t="shared" si="11"/>
        <v>2477.5</v>
      </c>
      <c r="K66" s="41"/>
      <c r="L66" s="43"/>
      <c r="M66" s="41"/>
      <c r="N66" s="41"/>
      <c r="O66" s="41"/>
      <c r="P66" s="41"/>
      <c r="Q66" s="43"/>
      <c r="R66" s="41" t="s">
        <v>68</v>
      </c>
      <c r="S66" s="41">
        <v>250</v>
      </c>
      <c r="T66" s="37" t="s">
        <v>44</v>
      </c>
      <c r="U66" s="37"/>
      <c r="V66" s="37"/>
      <c r="W66" s="41"/>
      <c r="X66" s="41"/>
      <c r="Y66" s="41"/>
      <c r="Z66" s="37"/>
      <c r="AA66" s="37">
        <v>61</v>
      </c>
      <c r="AB66" s="41"/>
      <c r="AC66" s="41"/>
      <c r="AD66" s="41"/>
      <c r="AE66" s="37"/>
      <c r="AF66" s="37"/>
      <c r="AG66" s="43">
        <f>SUM(J66+Q66+S66+V66+X66+Z66+AC66+AD66-AF66)</f>
        <v>2727.5</v>
      </c>
      <c r="AH66" s="41"/>
      <c r="AI66" s="41" t="s">
        <v>45</v>
      </c>
      <c r="AJ66" s="41" t="s">
        <v>48</v>
      </c>
      <c r="AK66" s="41" t="s">
        <v>169</v>
      </c>
      <c r="AL66" s="41" t="s">
        <v>575</v>
      </c>
      <c r="AM66" s="44" t="s">
        <v>170</v>
      </c>
      <c r="AN66" s="45" t="s">
        <v>171</v>
      </c>
      <c r="AO66" s="41" t="s">
        <v>67</v>
      </c>
      <c r="AP66" s="41" t="s">
        <v>48</v>
      </c>
    </row>
    <row r="67" spans="1:42" s="46" customFormat="1" ht="21.95" customHeight="1" x14ac:dyDescent="0.25">
      <c r="A67" s="37">
        <v>62</v>
      </c>
      <c r="B67" s="41" t="s">
        <v>264</v>
      </c>
      <c r="C67" s="41" t="s">
        <v>64</v>
      </c>
      <c r="D67" s="41" t="s">
        <v>265</v>
      </c>
      <c r="E67" s="41" t="s">
        <v>251</v>
      </c>
      <c r="F67" s="41" t="s">
        <v>255</v>
      </c>
      <c r="G67" s="42">
        <v>40302</v>
      </c>
      <c r="H67" s="42">
        <v>45322</v>
      </c>
      <c r="I67" s="41">
        <f t="shared" si="10"/>
        <v>5020</v>
      </c>
      <c r="J67" s="43">
        <f t="shared" si="11"/>
        <v>2510</v>
      </c>
      <c r="K67" s="41"/>
      <c r="L67" s="43"/>
      <c r="M67" s="41"/>
      <c r="N67" s="41"/>
      <c r="O67" s="41"/>
      <c r="P67" s="41"/>
      <c r="Q67" s="43"/>
      <c r="R67" s="41" t="s">
        <v>64</v>
      </c>
      <c r="S67" s="41">
        <v>200</v>
      </c>
      <c r="T67" s="37" t="s">
        <v>44</v>
      </c>
      <c r="U67" s="37"/>
      <c r="V67" s="37"/>
      <c r="W67" s="41"/>
      <c r="X67" s="41"/>
      <c r="Y67" s="41"/>
      <c r="Z67" s="37"/>
      <c r="AA67" s="37">
        <v>62</v>
      </c>
      <c r="AB67" s="41"/>
      <c r="AC67" s="41"/>
      <c r="AD67" s="41"/>
      <c r="AE67" s="37"/>
      <c r="AF67" s="37"/>
      <c r="AG67" s="43">
        <f>SUM(J67+Q67+S67+V67+X67+Z67+AC67+AD67-AF67)</f>
        <v>2710</v>
      </c>
      <c r="AH67" s="41"/>
      <c r="AI67" s="41" t="s">
        <v>45</v>
      </c>
      <c r="AJ67" s="41" t="s">
        <v>46</v>
      </c>
      <c r="AK67" s="44" t="s">
        <v>266</v>
      </c>
      <c r="AL67" s="41" t="s">
        <v>576</v>
      </c>
      <c r="AM67" s="41" t="s">
        <v>267</v>
      </c>
      <c r="AN67" s="45" t="s">
        <v>268</v>
      </c>
      <c r="AO67" s="41" t="s">
        <v>50</v>
      </c>
      <c r="AP67" s="41" t="s">
        <v>48</v>
      </c>
    </row>
    <row r="68" spans="1:42" s="46" customFormat="1" ht="21.95" customHeight="1" x14ac:dyDescent="0.25">
      <c r="A68" s="37">
        <v>63</v>
      </c>
      <c r="B68" s="41" t="s">
        <v>394</v>
      </c>
      <c r="C68" s="41" t="s">
        <v>64</v>
      </c>
      <c r="D68" s="41" t="s">
        <v>395</v>
      </c>
      <c r="E68" s="41" t="s">
        <v>386</v>
      </c>
      <c r="F68" s="41" t="s">
        <v>388</v>
      </c>
      <c r="G68" s="42">
        <v>40330</v>
      </c>
      <c r="H68" s="42">
        <v>45322</v>
      </c>
      <c r="I68" s="41">
        <f t="shared" si="10"/>
        <v>4992</v>
      </c>
      <c r="J68" s="43">
        <f t="shared" si="11"/>
        <v>2496</v>
      </c>
      <c r="K68" s="41"/>
      <c r="L68" s="43"/>
      <c r="M68" s="41"/>
      <c r="N68" s="41"/>
      <c r="O68" s="41"/>
      <c r="P68" s="41"/>
      <c r="Q68" s="43"/>
      <c r="R68" s="41" t="s">
        <v>64</v>
      </c>
      <c r="S68" s="41">
        <v>200</v>
      </c>
      <c r="T68" s="37" t="s">
        <v>44</v>
      </c>
      <c r="U68" s="37"/>
      <c r="V68" s="37"/>
      <c r="W68" s="41"/>
      <c r="X68" s="41"/>
      <c r="Y68" s="41"/>
      <c r="Z68" s="37"/>
      <c r="AA68" s="37">
        <v>63</v>
      </c>
      <c r="AB68" s="41"/>
      <c r="AC68" s="41"/>
      <c r="AD68" s="41"/>
      <c r="AE68" s="37"/>
      <c r="AF68" s="37"/>
      <c r="AG68" s="43">
        <f>SUM(J68+Q68+S68+V68+X68+Z68+AC68+AD68-AF68)</f>
        <v>2696</v>
      </c>
      <c r="AH68" s="41"/>
      <c r="AI68" s="41" t="s">
        <v>45</v>
      </c>
      <c r="AJ68" s="41" t="s">
        <v>46</v>
      </c>
      <c r="AK68" s="41" t="s">
        <v>396</v>
      </c>
      <c r="AL68" s="41" t="s">
        <v>577</v>
      </c>
      <c r="AM68" s="44" t="s">
        <v>397</v>
      </c>
      <c r="AN68" s="45" t="s">
        <v>398</v>
      </c>
      <c r="AO68" s="41" t="s">
        <v>50</v>
      </c>
      <c r="AP68" s="41" t="s">
        <v>46</v>
      </c>
    </row>
    <row r="69" spans="1:42" s="46" customFormat="1" ht="21.95" customHeight="1" x14ac:dyDescent="0.25">
      <c r="A69" s="37">
        <v>64</v>
      </c>
      <c r="B69" s="41" t="s">
        <v>361</v>
      </c>
      <c r="C69" s="41" t="s">
        <v>64</v>
      </c>
      <c r="D69" s="41" t="s">
        <v>362</v>
      </c>
      <c r="E69" s="41" t="s">
        <v>356</v>
      </c>
      <c r="F69" s="41" t="s">
        <v>357</v>
      </c>
      <c r="G69" s="42">
        <v>40346</v>
      </c>
      <c r="H69" s="42">
        <v>45322</v>
      </c>
      <c r="I69" s="41">
        <v>4976</v>
      </c>
      <c r="J69" s="43">
        <v>2488</v>
      </c>
      <c r="K69" s="41"/>
      <c r="L69" s="43"/>
      <c r="M69" s="41"/>
      <c r="N69" s="41"/>
      <c r="O69" s="41"/>
      <c r="P69" s="41"/>
      <c r="Q69" s="43"/>
      <c r="R69" s="41" t="s">
        <v>64</v>
      </c>
      <c r="S69" s="41">
        <v>200</v>
      </c>
      <c r="T69" s="37" t="s">
        <v>44</v>
      </c>
      <c r="U69" s="37"/>
      <c r="V69" s="37"/>
      <c r="W69" s="41"/>
      <c r="X69" s="41"/>
      <c r="Y69" s="41"/>
      <c r="Z69" s="37"/>
      <c r="AA69" s="37">
        <v>64</v>
      </c>
      <c r="AB69" s="41"/>
      <c r="AC69" s="41"/>
      <c r="AD69" s="41"/>
      <c r="AE69" s="37"/>
      <c r="AF69" s="37"/>
      <c r="AG69" s="43">
        <f>SUM(J69+Q69+S69+V69+X69+Z69+AC69+AD69-AF69)</f>
        <v>2688</v>
      </c>
      <c r="AH69" s="41"/>
      <c r="AI69" s="41" t="s">
        <v>45</v>
      </c>
      <c r="AJ69" s="41" t="s">
        <v>48</v>
      </c>
      <c r="AK69" s="41" t="s">
        <v>363</v>
      </c>
      <c r="AL69" s="41" t="s">
        <v>578</v>
      </c>
      <c r="AM69" s="44">
        <v>778883761</v>
      </c>
      <c r="AN69" s="45" t="s">
        <v>364</v>
      </c>
      <c r="AO69" s="41" t="s">
        <v>47</v>
      </c>
      <c r="AP69" s="41" t="s">
        <v>48</v>
      </c>
    </row>
    <row r="70" spans="1:42" s="46" customFormat="1" ht="21.95" customHeight="1" x14ac:dyDescent="0.25">
      <c r="A70" s="37">
        <v>65</v>
      </c>
      <c r="B70" s="41" t="s">
        <v>104</v>
      </c>
      <c r="C70" s="41" t="s">
        <v>65</v>
      </c>
      <c r="D70" s="41" t="s">
        <v>105</v>
      </c>
      <c r="E70" s="41" t="s">
        <v>92</v>
      </c>
      <c r="F70" s="41" t="s">
        <v>93</v>
      </c>
      <c r="G70" s="42">
        <v>40256</v>
      </c>
      <c r="H70" s="42">
        <v>45322</v>
      </c>
      <c r="I70" s="41">
        <f>DATEDIF(G70,H70,"d")</f>
        <v>5066</v>
      </c>
      <c r="J70" s="43">
        <f>I70*0.5</f>
        <v>2533</v>
      </c>
      <c r="K70" s="41"/>
      <c r="L70" s="43"/>
      <c r="M70" s="41"/>
      <c r="N70" s="41"/>
      <c r="O70" s="41"/>
      <c r="P70" s="41"/>
      <c r="Q70" s="43"/>
      <c r="R70" s="41" t="s">
        <v>65</v>
      </c>
      <c r="S70" s="41">
        <v>150</v>
      </c>
      <c r="T70" s="37" t="s">
        <v>44</v>
      </c>
      <c r="U70" s="37"/>
      <c r="V70" s="37"/>
      <c r="W70" s="41"/>
      <c r="X70" s="41"/>
      <c r="Y70" s="41"/>
      <c r="Z70" s="37"/>
      <c r="AA70" s="37">
        <v>65</v>
      </c>
      <c r="AB70" s="41"/>
      <c r="AC70" s="41"/>
      <c r="AD70" s="41"/>
      <c r="AE70" s="37"/>
      <c r="AF70" s="37"/>
      <c r="AG70" s="43">
        <f>AD70+AC70+Z70+X70+V70+S70+P70+Q70+J70-AF70</f>
        <v>2683</v>
      </c>
      <c r="AH70" s="41"/>
      <c r="AI70" s="41" t="s">
        <v>45</v>
      </c>
      <c r="AJ70" s="41" t="s">
        <v>46</v>
      </c>
      <c r="AK70" s="41" t="s">
        <v>106</v>
      </c>
      <c r="AL70" s="41" t="s">
        <v>579</v>
      </c>
      <c r="AM70" s="44" t="s">
        <v>107</v>
      </c>
      <c r="AN70" s="45" t="s">
        <v>108</v>
      </c>
      <c r="AO70" s="41" t="s">
        <v>50</v>
      </c>
      <c r="AP70" s="41" t="s">
        <v>48</v>
      </c>
    </row>
    <row r="71" spans="1:42" s="46" customFormat="1" ht="21.95" customHeight="1" x14ac:dyDescent="0.25">
      <c r="A71" s="37">
        <v>66</v>
      </c>
      <c r="B71" s="41" t="s">
        <v>344</v>
      </c>
      <c r="C71" s="41" t="s">
        <v>65</v>
      </c>
      <c r="D71" s="41" t="s">
        <v>345</v>
      </c>
      <c r="E71" s="41" t="s">
        <v>335</v>
      </c>
      <c r="F71" s="41" t="s">
        <v>336</v>
      </c>
      <c r="G71" s="42">
        <v>40254</v>
      </c>
      <c r="H71" s="42">
        <v>45322</v>
      </c>
      <c r="I71" s="41">
        <v>5060</v>
      </c>
      <c r="J71" s="43">
        <f>I71*0.5</f>
        <v>2530</v>
      </c>
      <c r="K71" s="41"/>
      <c r="L71" s="43"/>
      <c r="M71" s="41"/>
      <c r="N71" s="41"/>
      <c r="O71" s="41"/>
      <c r="P71" s="41"/>
      <c r="Q71" s="43"/>
      <c r="R71" s="41" t="s">
        <v>65</v>
      </c>
      <c r="S71" s="41">
        <v>150</v>
      </c>
      <c r="T71" s="37" t="s">
        <v>44</v>
      </c>
      <c r="U71" s="37"/>
      <c r="V71" s="37"/>
      <c r="W71" s="41"/>
      <c r="X71" s="41"/>
      <c r="Y71" s="41"/>
      <c r="Z71" s="37"/>
      <c r="AA71" s="37">
        <v>66</v>
      </c>
      <c r="AB71" s="41"/>
      <c r="AC71" s="41"/>
      <c r="AD71" s="41"/>
      <c r="AE71" s="37"/>
      <c r="AF71" s="37"/>
      <c r="AG71" s="43">
        <f t="shared" ref="AG71:AG77" si="13">SUM(J71+Q71+S71+V71+X71+Z71+AC71+AD71-AF71)</f>
        <v>2680</v>
      </c>
      <c r="AH71" s="41"/>
      <c r="AI71" s="41" t="s">
        <v>45</v>
      </c>
      <c r="AJ71" s="41" t="s">
        <v>48</v>
      </c>
      <c r="AK71" s="41" t="s">
        <v>346</v>
      </c>
      <c r="AL71" s="41" t="s">
        <v>580</v>
      </c>
      <c r="AM71" s="44">
        <v>777725924</v>
      </c>
      <c r="AN71" s="45" t="s">
        <v>347</v>
      </c>
      <c r="AO71" s="41" t="s">
        <v>47</v>
      </c>
      <c r="AP71" s="41" t="s">
        <v>48</v>
      </c>
    </row>
    <row r="72" spans="1:42" s="46" customFormat="1" ht="21.95" customHeight="1" x14ac:dyDescent="0.25">
      <c r="A72" s="37">
        <v>67</v>
      </c>
      <c r="B72" s="41" t="s">
        <v>581</v>
      </c>
      <c r="C72" s="41" t="s">
        <v>43</v>
      </c>
      <c r="D72" s="41" t="s">
        <v>582</v>
      </c>
      <c r="E72" s="41" t="s">
        <v>356</v>
      </c>
      <c r="F72" s="41" t="s">
        <v>365</v>
      </c>
      <c r="G72" s="42">
        <v>41169</v>
      </c>
      <c r="H72" s="42">
        <v>45322</v>
      </c>
      <c r="I72" s="41">
        <v>4153</v>
      </c>
      <c r="J72" s="43">
        <v>2076.5</v>
      </c>
      <c r="K72" s="41"/>
      <c r="L72" s="43"/>
      <c r="M72" s="41"/>
      <c r="N72" s="41"/>
      <c r="O72" s="41"/>
      <c r="P72" s="41"/>
      <c r="Q72" s="43"/>
      <c r="R72" s="41" t="s">
        <v>43</v>
      </c>
      <c r="S72" s="41">
        <v>600</v>
      </c>
      <c r="T72" s="37" t="s">
        <v>44</v>
      </c>
      <c r="U72" s="37"/>
      <c r="V72" s="37"/>
      <c r="W72" s="41"/>
      <c r="X72" s="41"/>
      <c r="Y72" s="41"/>
      <c r="Z72" s="37"/>
      <c r="AA72" s="37">
        <v>67</v>
      </c>
      <c r="AB72" s="41"/>
      <c r="AC72" s="41"/>
      <c r="AD72" s="41"/>
      <c r="AE72" s="37"/>
      <c r="AF72" s="37"/>
      <c r="AG72" s="43">
        <f t="shared" si="13"/>
        <v>2676.5</v>
      </c>
      <c r="AH72" s="41"/>
      <c r="AI72" s="41" t="s">
        <v>45</v>
      </c>
      <c r="AJ72" s="41" t="s">
        <v>48</v>
      </c>
      <c r="AK72" s="41" t="s">
        <v>583</v>
      </c>
      <c r="AL72" s="41" t="s">
        <v>584</v>
      </c>
      <c r="AM72" s="44">
        <v>774831980</v>
      </c>
      <c r="AN72" s="45" t="s">
        <v>585</v>
      </c>
      <c r="AO72" s="41" t="s">
        <v>50</v>
      </c>
      <c r="AP72" s="41" t="s">
        <v>48</v>
      </c>
    </row>
    <row r="73" spans="1:42" s="46" customFormat="1" ht="21.95" customHeight="1" x14ac:dyDescent="0.25">
      <c r="A73" s="37">
        <v>68</v>
      </c>
      <c r="B73" s="41" t="s">
        <v>320</v>
      </c>
      <c r="C73" s="41" t="s">
        <v>65</v>
      </c>
      <c r="D73" s="41" t="s">
        <v>586</v>
      </c>
      <c r="E73" s="41" t="s">
        <v>313</v>
      </c>
      <c r="F73" s="41" t="s">
        <v>319</v>
      </c>
      <c r="G73" s="42">
        <v>40924</v>
      </c>
      <c r="H73" s="42">
        <v>45322</v>
      </c>
      <c r="I73" s="41">
        <f t="shared" ref="I73:I88" si="14">DATEDIF(G73,H73,"d")</f>
        <v>4398</v>
      </c>
      <c r="J73" s="43">
        <f t="shared" ref="J73:J89" si="15">I73*0.5</f>
        <v>2199</v>
      </c>
      <c r="K73" s="41"/>
      <c r="L73" s="43"/>
      <c r="M73" s="41"/>
      <c r="N73" s="41"/>
      <c r="O73" s="41"/>
      <c r="P73" s="41"/>
      <c r="Q73" s="43"/>
      <c r="R73" s="41" t="s">
        <v>65</v>
      </c>
      <c r="S73" s="41">
        <v>150</v>
      </c>
      <c r="T73" s="37" t="s">
        <v>44</v>
      </c>
      <c r="U73" s="37"/>
      <c r="V73" s="37"/>
      <c r="W73" s="41"/>
      <c r="X73" s="41"/>
      <c r="Y73" s="41"/>
      <c r="Z73" s="37"/>
      <c r="AA73" s="37">
        <v>68</v>
      </c>
      <c r="AB73" s="41"/>
      <c r="AC73" s="41"/>
      <c r="AD73" s="41">
        <v>250</v>
      </c>
      <c r="AE73" s="37"/>
      <c r="AF73" s="37"/>
      <c r="AG73" s="43">
        <f t="shared" si="13"/>
        <v>2599</v>
      </c>
      <c r="AH73" s="41"/>
      <c r="AI73" s="41" t="s">
        <v>45</v>
      </c>
      <c r="AJ73" s="41" t="s">
        <v>46</v>
      </c>
      <c r="AK73" s="41" t="s">
        <v>321</v>
      </c>
      <c r="AL73" s="41" t="s">
        <v>587</v>
      </c>
      <c r="AM73" s="44" t="s">
        <v>322</v>
      </c>
      <c r="AN73" s="45" t="s">
        <v>323</v>
      </c>
      <c r="AO73" s="41" t="s">
        <v>52</v>
      </c>
      <c r="AP73" s="41" t="s">
        <v>48</v>
      </c>
    </row>
    <row r="74" spans="1:42" s="46" customFormat="1" ht="21.95" customHeight="1" x14ac:dyDescent="0.25">
      <c r="A74" s="37">
        <v>69</v>
      </c>
      <c r="B74" s="41" t="s">
        <v>239</v>
      </c>
      <c r="C74" s="41" t="s">
        <v>64</v>
      </c>
      <c r="D74" s="41" t="s">
        <v>588</v>
      </c>
      <c r="E74" s="41" t="s">
        <v>228</v>
      </c>
      <c r="F74" s="41" t="s">
        <v>238</v>
      </c>
      <c r="G74" s="42">
        <v>40535</v>
      </c>
      <c r="H74" s="42">
        <v>45322</v>
      </c>
      <c r="I74" s="41">
        <f t="shared" si="14"/>
        <v>4787</v>
      </c>
      <c r="J74" s="43">
        <f t="shared" si="15"/>
        <v>2393.5</v>
      </c>
      <c r="K74" s="41"/>
      <c r="L74" s="43"/>
      <c r="M74" s="41"/>
      <c r="N74" s="41"/>
      <c r="O74" s="41"/>
      <c r="P74" s="41"/>
      <c r="Q74" s="43"/>
      <c r="R74" s="41" t="s">
        <v>64</v>
      </c>
      <c r="S74" s="41">
        <v>200</v>
      </c>
      <c r="T74" s="37" t="s">
        <v>44</v>
      </c>
      <c r="U74" s="37"/>
      <c r="V74" s="37"/>
      <c r="W74" s="41"/>
      <c r="X74" s="41"/>
      <c r="Y74" s="41"/>
      <c r="Z74" s="37"/>
      <c r="AA74" s="37">
        <v>69</v>
      </c>
      <c r="AB74" s="41"/>
      <c r="AC74" s="41"/>
      <c r="AD74" s="41"/>
      <c r="AE74" s="37"/>
      <c r="AF74" s="37"/>
      <c r="AG74" s="43">
        <f t="shared" si="13"/>
        <v>2593.5</v>
      </c>
      <c r="AH74" s="41"/>
      <c r="AI74" s="41" t="s">
        <v>45</v>
      </c>
      <c r="AJ74" s="41" t="s">
        <v>48</v>
      </c>
      <c r="AK74" s="41" t="s">
        <v>240</v>
      </c>
      <c r="AL74" s="41" t="s">
        <v>589</v>
      </c>
      <c r="AM74" s="44" t="s">
        <v>241</v>
      </c>
      <c r="AN74" s="45" t="s">
        <v>242</v>
      </c>
      <c r="AO74" s="41" t="s">
        <v>47</v>
      </c>
      <c r="AP74" s="41" t="s">
        <v>48</v>
      </c>
    </row>
    <row r="75" spans="1:42" s="46" customFormat="1" ht="21.95" customHeight="1" x14ac:dyDescent="0.25">
      <c r="A75" s="37">
        <v>70</v>
      </c>
      <c r="B75" s="41" t="s">
        <v>590</v>
      </c>
      <c r="C75" s="41" t="s">
        <v>65</v>
      </c>
      <c r="D75" s="41" t="s">
        <v>591</v>
      </c>
      <c r="E75" s="41" t="s">
        <v>143</v>
      </c>
      <c r="F75" s="41" t="s">
        <v>144</v>
      </c>
      <c r="G75" s="42">
        <v>40507</v>
      </c>
      <c r="H75" s="42">
        <v>45322</v>
      </c>
      <c r="I75" s="41">
        <f t="shared" si="14"/>
        <v>4815</v>
      </c>
      <c r="J75" s="43">
        <f t="shared" si="15"/>
        <v>2407.5</v>
      </c>
      <c r="K75" s="41"/>
      <c r="L75" s="43"/>
      <c r="M75" s="41"/>
      <c r="N75" s="41"/>
      <c r="O75" s="41"/>
      <c r="P75" s="41"/>
      <c r="Q75" s="43"/>
      <c r="R75" s="41" t="s">
        <v>65</v>
      </c>
      <c r="S75" s="41">
        <v>150</v>
      </c>
      <c r="T75" s="37" t="s">
        <v>44</v>
      </c>
      <c r="U75" s="37"/>
      <c r="V75" s="37"/>
      <c r="W75" s="41"/>
      <c r="X75" s="41"/>
      <c r="Y75" s="41"/>
      <c r="Z75" s="37"/>
      <c r="AA75" s="37">
        <v>70</v>
      </c>
      <c r="AB75" s="41"/>
      <c r="AC75" s="41"/>
      <c r="AD75" s="41"/>
      <c r="AE75" s="37"/>
      <c r="AF75" s="37"/>
      <c r="AG75" s="43">
        <f t="shared" si="13"/>
        <v>2557.5</v>
      </c>
      <c r="AH75" s="41"/>
      <c r="AI75" s="41" t="s">
        <v>45</v>
      </c>
      <c r="AJ75" s="41" t="s">
        <v>48</v>
      </c>
      <c r="AK75" s="41" t="s">
        <v>592</v>
      </c>
      <c r="AL75" s="41" t="s">
        <v>593</v>
      </c>
      <c r="AM75" s="44">
        <v>772905550</v>
      </c>
      <c r="AN75" s="45" t="s">
        <v>594</v>
      </c>
      <c r="AO75" s="41" t="s">
        <v>50</v>
      </c>
      <c r="AP75" s="41" t="s">
        <v>48</v>
      </c>
    </row>
    <row r="76" spans="1:42" s="46" customFormat="1" ht="21.95" customHeight="1" x14ac:dyDescent="0.25">
      <c r="A76" s="37">
        <v>71</v>
      </c>
      <c r="B76" s="41" t="s">
        <v>269</v>
      </c>
      <c r="C76" s="41" t="s">
        <v>64</v>
      </c>
      <c r="D76" s="41" t="s">
        <v>270</v>
      </c>
      <c r="E76" s="41" t="s">
        <v>251</v>
      </c>
      <c r="F76" s="41" t="s">
        <v>255</v>
      </c>
      <c r="G76" s="42">
        <v>40722</v>
      </c>
      <c r="H76" s="42">
        <v>45322</v>
      </c>
      <c r="I76" s="41">
        <f t="shared" si="14"/>
        <v>4600</v>
      </c>
      <c r="J76" s="43">
        <f t="shared" si="15"/>
        <v>2300</v>
      </c>
      <c r="K76" s="41"/>
      <c r="L76" s="43"/>
      <c r="M76" s="41"/>
      <c r="N76" s="41"/>
      <c r="O76" s="41"/>
      <c r="P76" s="41"/>
      <c r="Q76" s="43"/>
      <c r="R76" s="41" t="s">
        <v>64</v>
      </c>
      <c r="S76" s="41">
        <v>200</v>
      </c>
      <c r="T76" s="37" t="s">
        <v>44</v>
      </c>
      <c r="U76" s="37"/>
      <c r="V76" s="37"/>
      <c r="W76" s="41"/>
      <c r="X76" s="41"/>
      <c r="Y76" s="41"/>
      <c r="Z76" s="37"/>
      <c r="AA76" s="37">
        <v>71</v>
      </c>
      <c r="AB76" s="41"/>
      <c r="AC76" s="41"/>
      <c r="AD76" s="41"/>
      <c r="AE76" s="37"/>
      <c r="AF76" s="37"/>
      <c r="AG76" s="43">
        <f t="shared" si="13"/>
        <v>2500</v>
      </c>
      <c r="AH76" s="41"/>
      <c r="AI76" s="41" t="s">
        <v>45</v>
      </c>
      <c r="AJ76" s="41" t="s">
        <v>46</v>
      </c>
      <c r="AK76" s="44" t="s">
        <v>271</v>
      </c>
      <c r="AL76" s="41" t="s">
        <v>595</v>
      </c>
      <c r="AM76" s="41" t="s">
        <v>272</v>
      </c>
      <c r="AN76" s="45">
        <v>198904200869</v>
      </c>
      <c r="AO76" s="41" t="s">
        <v>47</v>
      </c>
      <c r="AP76" s="41" t="s">
        <v>48</v>
      </c>
    </row>
    <row r="77" spans="1:42" s="46" customFormat="1" ht="21.95" customHeight="1" x14ac:dyDescent="0.25">
      <c r="A77" s="37">
        <v>72</v>
      </c>
      <c r="B77" s="41" t="s">
        <v>332</v>
      </c>
      <c r="C77" s="41" t="s">
        <v>64</v>
      </c>
      <c r="D77" s="41" t="s">
        <v>596</v>
      </c>
      <c r="E77" s="41" t="s">
        <v>324</v>
      </c>
      <c r="F77" s="41" t="s">
        <v>326</v>
      </c>
      <c r="G77" s="42">
        <v>39967</v>
      </c>
      <c r="H77" s="42">
        <v>45322</v>
      </c>
      <c r="I77" s="41">
        <f t="shared" si="14"/>
        <v>5355</v>
      </c>
      <c r="J77" s="43">
        <f t="shared" si="15"/>
        <v>2677.5</v>
      </c>
      <c r="K77" s="41"/>
      <c r="L77" s="43"/>
      <c r="M77" s="41"/>
      <c r="N77" s="41"/>
      <c r="O77" s="41"/>
      <c r="P77" s="41"/>
      <c r="Q77" s="43"/>
      <c r="R77" s="41" t="s">
        <v>64</v>
      </c>
      <c r="S77" s="41">
        <v>200</v>
      </c>
      <c r="T77" s="37" t="s">
        <v>44</v>
      </c>
      <c r="U77" s="37"/>
      <c r="V77" s="37"/>
      <c r="W77" s="41"/>
      <c r="X77" s="41"/>
      <c r="Y77" s="41"/>
      <c r="Z77" s="37"/>
      <c r="AA77" s="37">
        <v>72</v>
      </c>
      <c r="AB77" s="41"/>
      <c r="AC77" s="41"/>
      <c r="AD77" s="41"/>
      <c r="AE77" s="37">
        <v>141</v>
      </c>
      <c r="AF77" s="37">
        <v>410</v>
      </c>
      <c r="AG77" s="43">
        <f t="shared" si="13"/>
        <v>2467.5</v>
      </c>
      <c r="AH77" s="41"/>
      <c r="AI77" s="41" t="s">
        <v>45</v>
      </c>
      <c r="AJ77" s="41" t="s">
        <v>48</v>
      </c>
      <c r="AK77" s="41" t="s">
        <v>333</v>
      </c>
      <c r="AL77" s="41" t="s">
        <v>597</v>
      </c>
      <c r="AM77" s="44" t="s">
        <v>334</v>
      </c>
      <c r="AN77" s="45" t="s">
        <v>598</v>
      </c>
      <c r="AO77" s="41" t="s">
        <v>50</v>
      </c>
      <c r="AP77" s="41" t="s">
        <v>48</v>
      </c>
    </row>
    <row r="78" spans="1:42" s="46" customFormat="1" ht="21.95" customHeight="1" x14ac:dyDescent="0.25">
      <c r="A78" s="37">
        <v>73</v>
      </c>
      <c r="B78" s="41" t="s">
        <v>599</v>
      </c>
      <c r="C78" s="41" t="s">
        <v>102</v>
      </c>
      <c r="D78" s="41" t="s">
        <v>600</v>
      </c>
      <c r="E78" s="41" t="s">
        <v>292</v>
      </c>
      <c r="F78" s="41" t="s">
        <v>306</v>
      </c>
      <c r="G78" s="42">
        <v>40612</v>
      </c>
      <c r="H78" s="42">
        <v>45322</v>
      </c>
      <c r="I78" s="41">
        <f t="shared" si="14"/>
        <v>4710</v>
      </c>
      <c r="J78" s="43">
        <f t="shared" si="15"/>
        <v>2355</v>
      </c>
      <c r="K78" s="41"/>
      <c r="L78" s="43"/>
      <c r="M78" s="41"/>
      <c r="N78" s="41"/>
      <c r="O78" s="41"/>
      <c r="P78" s="41"/>
      <c r="Q78" s="43"/>
      <c r="R78" s="41" t="s">
        <v>102</v>
      </c>
      <c r="S78" s="41">
        <v>100</v>
      </c>
      <c r="T78" s="37" t="s">
        <v>44</v>
      </c>
      <c r="U78" s="37"/>
      <c r="V78" s="37"/>
      <c r="W78" s="41"/>
      <c r="X78" s="41"/>
      <c r="Y78" s="41"/>
      <c r="Z78" s="37"/>
      <c r="AA78" s="37">
        <v>73</v>
      </c>
      <c r="AB78" s="41"/>
      <c r="AC78" s="41"/>
      <c r="AD78" s="41"/>
      <c r="AE78" s="37"/>
      <c r="AF78" s="37"/>
      <c r="AG78" s="43">
        <f>AD78+AC78+Z78+X78+V78+S78+P78+Q78+J78-AF78</f>
        <v>2455</v>
      </c>
      <c r="AH78" s="41"/>
      <c r="AI78" s="41" t="s">
        <v>45</v>
      </c>
      <c r="AJ78" s="41" t="s">
        <v>48</v>
      </c>
      <c r="AK78" s="41" t="s">
        <v>601</v>
      </c>
      <c r="AL78" s="41" t="s">
        <v>602</v>
      </c>
      <c r="AM78" s="44" t="s">
        <v>603</v>
      </c>
      <c r="AN78" s="45" t="s">
        <v>604</v>
      </c>
      <c r="AO78" s="41" t="s">
        <v>47</v>
      </c>
      <c r="AP78" s="41" t="s">
        <v>48</v>
      </c>
    </row>
    <row r="79" spans="1:42" s="46" customFormat="1" ht="21.95" customHeight="1" x14ac:dyDescent="0.25">
      <c r="A79" s="37">
        <v>74</v>
      </c>
      <c r="B79" s="41" t="s">
        <v>213</v>
      </c>
      <c r="C79" s="41" t="s">
        <v>64</v>
      </c>
      <c r="D79" s="41" t="s">
        <v>214</v>
      </c>
      <c r="E79" s="41" t="s">
        <v>203</v>
      </c>
      <c r="F79" s="41" t="s">
        <v>212</v>
      </c>
      <c r="G79" s="42">
        <v>39649</v>
      </c>
      <c r="H79" s="42">
        <v>45322</v>
      </c>
      <c r="I79" s="41">
        <f t="shared" si="14"/>
        <v>5673</v>
      </c>
      <c r="J79" s="43">
        <f t="shared" si="15"/>
        <v>2836.5</v>
      </c>
      <c r="K79" s="41">
        <v>77</v>
      </c>
      <c r="L79" s="43">
        <f>K79*0.821</f>
        <v>63.216999999999999</v>
      </c>
      <c r="M79" s="41"/>
      <c r="N79" s="41"/>
      <c r="O79" s="41"/>
      <c r="P79" s="41"/>
      <c r="Q79" s="43">
        <f>P79+N79+L79</f>
        <v>63.216999999999999</v>
      </c>
      <c r="R79" s="41" t="s">
        <v>64</v>
      </c>
      <c r="S79" s="41">
        <v>200</v>
      </c>
      <c r="T79" s="37" t="s">
        <v>44</v>
      </c>
      <c r="U79" s="37"/>
      <c r="V79" s="37"/>
      <c r="W79" s="41"/>
      <c r="X79" s="41"/>
      <c r="Y79" s="41"/>
      <c r="Z79" s="37"/>
      <c r="AA79" s="37">
        <v>74</v>
      </c>
      <c r="AB79" s="41"/>
      <c r="AC79" s="41"/>
      <c r="AD79" s="41"/>
      <c r="AE79" s="37">
        <v>384</v>
      </c>
      <c r="AF79" s="37">
        <v>653</v>
      </c>
      <c r="AG79" s="43">
        <f>AD79+AC79+Z79+X79+V79+S79+P79+Q79+J79-AF79</f>
        <v>2446.7170000000001</v>
      </c>
      <c r="AH79" s="41"/>
      <c r="AI79" s="41" t="s">
        <v>45</v>
      </c>
      <c r="AJ79" s="41" t="s">
        <v>46</v>
      </c>
      <c r="AK79" s="41" t="s">
        <v>215</v>
      </c>
      <c r="AL79" s="41" t="s">
        <v>605</v>
      </c>
      <c r="AM79" s="44" t="s">
        <v>216</v>
      </c>
      <c r="AN79" s="45" t="s">
        <v>217</v>
      </c>
      <c r="AO79" s="41" t="s">
        <v>50</v>
      </c>
      <c r="AP79" s="41"/>
    </row>
    <row r="80" spans="1:42" s="46" customFormat="1" ht="21.95" customHeight="1" x14ac:dyDescent="0.25">
      <c r="A80" s="37">
        <v>75</v>
      </c>
      <c r="B80" s="41" t="s">
        <v>113</v>
      </c>
      <c r="C80" s="41" t="s">
        <v>64</v>
      </c>
      <c r="D80" s="41" t="s">
        <v>606</v>
      </c>
      <c r="E80" s="41" t="s">
        <v>110</v>
      </c>
      <c r="F80" s="41" t="s">
        <v>112</v>
      </c>
      <c r="G80" s="42">
        <v>40846</v>
      </c>
      <c r="H80" s="42">
        <v>45322</v>
      </c>
      <c r="I80" s="41">
        <f t="shared" si="14"/>
        <v>4476</v>
      </c>
      <c r="J80" s="43">
        <f t="shared" si="15"/>
        <v>2238</v>
      </c>
      <c r="K80" s="41"/>
      <c r="L80" s="43"/>
      <c r="M80" s="41"/>
      <c r="N80" s="41"/>
      <c r="O80" s="41"/>
      <c r="P80" s="41"/>
      <c r="Q80" s="43"/>
      <c r="R80" s="41" t="s">
        <v>65</v>
      </c>
      <c r="S80" s="41">
        <v>150</v>
      </c>
      <c r="T80" s="37" t="s">
        <v>44</v>
      </c>
      <c r="U80" s="37"/>
      <c r="V80" s="37"/>
      <c r="W80" s="41"/>
      <c r="X80" s="41"/>
      <c r="Y80" s="41"/>
      <c r="Z80" s="37"/>
      <c r="AA80" s="37">
        <v>75</v>
      </c>
      <c r="AB80" s="41"/>
      <c r="AC80" s="41"/>
      <c r="AD80" s="41"/>
      <c r="AE80" s="37"/>
      <c r="AF80" s="37"/>
      <c r="AG80" s="43">
        <f t="shared" ref="AG80:AG90" si="16">SUM(J80+Q80+S80+V80+X80+Z80+AC80+AD80-AF80)</f>
        <v>2388</v>
      </c>
      <c r="AH80" s="41"/>
      <c r="AI80" s="41" t="s">
        <v>45</v>
      </c>
      <c r="AJ80" s="41" t="s">
        <v>48</v>
      </c>
      <c r="AK80" s="41" t="s">
        <v>114</v>
      </c>
      <c r="AL80" s="41" t="s">
        <v>115</v>
      </c>
      <c r="AM80" s="44">
        <v>757141868</v>
      </c>
      <c r="AN80" s="45">
        <v>199225300092</v>
      </c>
      <c r="AO80" s="41" t="s">
        <v>50</v>
      </c>
      <c r="AP80" s="41" t="s">
        <v>48</v>
      </c>
    </row>
    <row r="81" spans="1:42" s="46" customFormat="1" ht="21.95" customHeight="1" x14ac:dyDescent="0.25">
      <c r="A81" s="37">
        <v>76</v>
      </c>
      <c r="B81" s="41" t="s">
        <v>368</v>
      </c>
      <c r="C81" s="41" t="s">
        <v>41</v>
      </c>
      <c r="D81" s="41" t="s">
        <v>369</v>
      </c>
      <c r="E81" s="41" t="s">
        <v>366</v>
      </c>
      <c r="F81" s="41" t="s">
        <v>367</v>
      </c>
      <c r="G81" s="42">
        <v>41680</v>
      </c>
      <c r="H81" s="42">
        <v>45322</v>
      </c>
      <c r="I81" s="41">
        <f t="shared" si="14"/>
        <v>3642</v>
      </c>
      <c r="J81" s="43">
        <f t="shared" si="15"/>
        <v>1821</v>
      </c>
      <c r="K81" s="41"/>
      <c r="L81" s="43"/>
      <c r="M81" s="41"/>
      <c r="N81" s="41"/>
      <c r="O81" s="41"/>
      <c r="P81" s="41"/>
      <c r="Q81" s="43"/>
      <c r="R81" s="41" t="s">
        <v>43</v>
      </c>
      <c r="S81" s="41">
        <v>600</v>
      </c>
      <c r="T81" s="37" t="s">
        <v>44</v>
      </c>
      <c r="U81" s="37"/>
      <c r="V81" s="37"/>
      <c r="W81" s="41"/>
      <c r="X81" s="41"/>
      <c r="Y81" s="41"/>
      <c r="Z81" s="37"/>
      <c r="AA81" s="37">
        <v>76</v>
      </c>
      <c r="AB81" s="41"/>
      <c r="AC81" s="41"/>
      <c r="AD81" s="41"/>
      <c r="AE81" s="37"/>
      <c r="AF81" s="37"/>
      <c r="AG81" s="43">
        <f t="shared" si="16"/>
        <v>2421</v>
      </c>
      <c r="AH81" s="41"/>
      <c r="AI81" s="41" t="s">
        <v>45</v>
      </c>
      <c r="AJ81" s="41" t="s">
        <v>48</v>
      </c>
      <c r="AK81" s="41" t="s">
        <v>211</v>
      </c>
      <c r="AL81" s="41" t="s">
        <v>607</v>
      </c>
      <c r="AM81" s="44">
        <v>777299055</v>
      </c>
      <c r="AN81" s="45">
        <v>198529203245</v>
      </c>
      <c r="AO81" s="41" t="s">
        <v>66</v>
      </c>
      <c r="AP81" s="41" t="s">
        <v>48</v>
      </c>
    </row>
    <row r="82" spans="1:42" s="46" customFormat="1" ht="21.95" customHeight="1" x14ac:dyDescent="0.25">
      <c r="A82" s="37">
        <v>77</v>
      </c>
      <c r="B82" s="41" t="s">
        <v>273</v>
      </c>
      <c r="C82" s="41" t="s">
        <v>64</v>
      </c>
      <c r="D82" s="41" t="s">
        <v>274</v>
      </c>
      <c r="E82" s="41" t="s">
        <v>251</v>
      </c>
      <c r="F82" s="41" t="s">
        <v>252</v>
      </c>
      <c r="G82" s="42">
        <v>40918</v>
      </c>
      <c r="H82" s="42">
        <v>45322</v>
      </c>
      <c r="I82" s="41">
        <f t="shared" si="14"/>
        <v>4404</v>
      </c>
      <c r="J82" s="43">
        <f t="shared" si="15"/>
        <v>2202</v>
      </c>
      <c r="K82" s="41"/>
      <c r="L82" s="43"/>
      <c r="M82" s="41"/>
      <c r="N82" s="41"/>
      <c r="O82" s="41"/>
      <c r="P82" s="41"/>
      <c r="Q82" s="43"/>
      <c r="R82" s="41" t="s">
        <v>64</v>
      </c>
      <c r="S82" s="41">
        <v>200</v>
      </c>
      <c r="T82" s="37" t="s">
        <v>44</v>
      </c>
      <c r="U82" s="37"/>
      <c r="V82" s="37"/>
      <c r="W82" s="41"/>
      <c r="X82" s="41"/>
      <c r="Y82" s="41"/>
      <c r="Z82" s="37"/>
      <c r="AA82" s="37">
        <v>77</v>
      </c>
      <c r="AB82" s="41"/>
      <c r="AC82" s="41"/>
      <c r="AD82" s="41"/>
      <c r="AE82" s="37"/>
      <c r="AF82" s="37"/>
      <c r="AG82" s="43">
        <f t="shared" si="16"/>
        <v>2402</v>
      </c>
      <c r="AH82" s="41"/>
      <c r="AI82" s="41" t="s">
        <v>45</v>
      </c>
      <c r="AJ82" s="41" t="s">
        <v>48</v>
      </c>
      <c r="AK82" s="44" t="s">
        <v>275</v>
      </c>
      <c r="AL82" s="41" t="s">
        <v>608</v>
      </c>
      <c r="AM82" s="41" t="s">
        <v>276</v>
      </c>
      <c r="AN82" s="45" t="s">
        <v>277</v>
      </c>
      <c r="AO82" s="41" t="s">
        <v>47</v>
      </c>
      <c r="AP82" s="41" t="s">
        <v>48</v>
      </c>
    </row>
    <row r="83" spans="1:42" s="46" customFormat="1" ht="21.95" customHeight="1" x14ac:dyDescent="0.25">
      <c r="A83" s="37">
        <v>78</v>
      </c>
      <c r="B83" s="41" t="s">
        <v>389</v>
      </c>
      <c r="C83" s="41" t="s">
        <v>109</v>
      </c>
      <c r="D83" s="41" t="s">
        <v>390</v>
      </c>
      <c r="E83" s="41" t="s">
        <v>386</v>
      </c>
      <c r="F83" s="41" t="s">
        <v>387</v>
      </c>
      <c r="G83" s="42">
        <v>41652</v>
      </c>
      <c r="H83" s="42">
        <v>45322</v>
      </c>
      <c r="I83" s="41">
        <f t="shared" si="14"/>
        <v>3670</v>
      </c>
      <c r="J83" s="43">
        <f t="shared" si="15"/>
        <v>1835</v>
      </c>
      <c r="K83" s="41"/>
      <c r="L83" s="43"/>
      <c r="M83" s="41"/>
      <c r="N83" s="41"/>
      <c r="O83" s="41"/>
      <c r="P83" s="41"/>
      <c r="Q83" s="43"/>
      <c r="R83" s="41" t="s">
        <v>109</v>
      </c>
      <c r="S83" s="41">
        <v>550</v>
      </c>
      <c r="T83" s="37" t="s">
        <v>44</v>
      </c>
      <c r="U83" s="37"/>
      <c r="V83" s="37"/>
      <c r="W83" s="41"/>
      <c r="X83" s="41"/>
      <c r="Y83" s="41"/>
      <c r="Z83" s="37"/>
      <c r="AA83" s="37">
        <v>78</v>
      </c>
      <c r="AB83" s="41"/>
      <c r="AC83" s="41"/>
      <c r="AD83" s="41"/>
      <c r="AE83" s="37"/>
      <c r="AF83" s="37"/>
      <c r="AG83" s="43">
        <f t="shared" si="16"/>
        <v>2385</v>
      </c>
      <c r="AH83" s="41"/>
      <c r="AI83" s="41" t="s">
        <v>45</v>
      </c>
      <c r="AJ83" s="41" t="s">
        <v>48</v>
      </c>
      <c r="AK83" s="41" t="s">
        <v>391</v>
      </c>
      <c r="AL83" s="41" t="s">
        <v>609</v>
      </c>
      <c r="AM83" s="44" t="s">
        <v>392</v>
      </c>
      <c r="AN83" s="45" t="s">
        <v>393</v>
      </c>
      <c r="AO83" s="41" t="s">
        <v>194</v>
      </c>
      <c r="AP83" s="41" t="s">
        <v>46</v>
      </c>
    </row>
    <row r="84" spans="1:42" s="46" customFormat="1" ht="21.95" customHeight="1" x14ac:dyDescent="0.25">
      <c r="A84" s="37">
        <v>79</v>
      </c>
      <c r="B84" s="41" t="s">
        <v>328</v>
      </c>
      <c r="C84" s="41" t="s">
        <v>64</v>
      </c>
      <c r="D84" s="41" t="s">
        <v>610</v>
      </c>
      <c r="E84" s="41" t="s">
        <v>324</v>
      </c>
      <c r="F84" s="41" t="s">
        <v>327</v>
      </c>
      <c r="G84" s="42">
        <v>41017</v>
      </c>
      <c r="H84" s="42">
        <v>45322</v>
      </c>
      <c r="I84" s="41">
        <f t="shared" si="14"/>
        <v>4305</v>
      </c>
      <c r="J84" s="43">
        <f t="shared" si="15"/>
        <v>2152.5</v>
      </c>
      <c r="K84" s="41"/>
      <c r="L84" s="43"/>
      <c r="M84" s="41"/>
      <c r="N84" s="41"/>
      <c r="O84" s="41"/>
      <c r="P84" s="41"/>
      <c r="Q84" s="43"/>
      <c r="R84" s="41" t="s">
        <v>65</v>
      </c>
      <c r="S84" s="41">
        <v>150</v>
      </c>
      <c r="T84" s="37" t="s">
        <v>44</v>
      </c>
      <c r="U84" s="37"/>
      <c r="V84" s="37"/>
      <c r="W84" s="41"/>
      <c r="X84" s="41"/>
      <c r="Y84" s="41"/>
      <c r="Z84" s="37"/>
      <c r="AA84" s="37">
        <v>79</v>
      </c>
      <c r="AB84" s="41"/>
      <c r="AC84" s="41"/>
      <c r="AD84" s="41"/>
      <c r="AE84" s="37"/>
      <c r="AF84" s="37"/>
      <c r="AG84" s="43">
        <f t="shared" si="16"/>
        <v>2302.5</v>
      </c>
      <c r="AH84" s="41"/>
      <c r="AI84" s="41" t="s">
        <v>45</v>
      </c>
      <c r="AJ84" s="41" t="s">
        <v>48</v>
      </c>
      <c r="AK84" s="41" t="s">
        <v>329</v>
      </c>
      <c r="AL84" s="41" t="s">
        <v>611</v>
      </c>
      <c r="AM84" s="44" t="s">
        <v>330</v>
      </c>
      <c r="AN84" s="45" t="s">
        <v>331</v>
      </c>
      <c r="AO84" s="41" t="s">
        <v>50</v>
      </c>
      <c r="AP84" s="41" t="s">
        <v>48</v>
      </c>
    </row>
    <row r="85" spans="1:42" s="46" customFormat="1" ht="21.95" customHeight="1" x14ac:dyDescent="0.25">
      <c r="A85" s="37">
        <v>80</v>
      </c>
      <c r="B85" s="41" t="s">
        <v>120</v>
      </c>
      <c r="C85" s="41" t="s">
        <v>64</v>
      </c>
      <c r="D85" s="41" t="s">
        <v>612</v>
      </c>
      <c r="E85" s="41" t="s">
        <v>110</v>
      </c>
      <c r="F85" s="41" t="s">
        <v>111</v>
      </c>
      <c r="G85" s="42">
        <v>41624</v>
      </c>
      <c r="H85" s="42">
        <v>45322</v>
      </c>
      <c r="I85" s="41">
        <f t="shared" si="14"/>
        <v>3698</v>
      </c>
      <c r="J85" s="43">
        <f t="shared" si="15"/>
        <v>1849</v>
      </c>
      <c r="K85" s="41"/>
      <c r="L85" s="43"/>
      <c r="M85" s="41"/>
      <c r="N85" s="41"/>
      <c r="O85" s="41"/>
      <c r="P85" s="41"/>
      <c r="Q85" s="43"/>
      <c r="R85" s="41" t="s">
        <v>64</v>
      </c>
      <c r="S85" s="41">
        <v>200</v>
      </c>
      <c r="T85" s="37" t="s">
        <v>44</v>
      </c>
      <c r="U85" s="37"/>
      <c r="V85" s="37"/>
      <c r="W85" s="41"/>
      <c r="X85" s="41"/>
      <c r="Y85" s="41"/>
      <c r="Z85" s="37"/>
      <c r="AA85" s="37">
        <v>80</v>
      </c>
      <c r="AB85" s="41"/>
      <c r="AC85" s="41"/>
      <c r="AD85" s="41"/>
      <c r="AE85" s="37"/>
      <c r="AF85" s="37"/>
      <c r="AG85" s="43">
        <f t="shared" si="16"/>
        <v>2049</v>
      </c>
      <c r="AH85" s="41"/>
      <c r="AI85" s="41" t="s">
        <v>613</v>
      </c>
      <c r="AJ85" s="41" t="s">
        <v>48</v>
      </c>
      <c r="AK85" s="41" t="s">
        <v>121</v>
      </c>
      <c r="AL85" s="41" t="s">
        <v>614</v>
      </c>
      <c r="AM85" s="44" t="s">
        <v>122</v>
      </c>
      <c r="AN85" s="45" t="s">
        <v>615</v>
      </c>
      <c r="AO85" s="41" t="s">
        <v>50</v>
      </c>
      <c r="AP85" s="41" t="s">
        <v>46</v>
      </c>
    </row>
    <row r="86" spans="1:42" s="46" customFormat="1" ht="21.95" customHeight="1" x14ac:dyDescent="0.25">
      <c r="A86" s="37">
        <v>81</v>
      </c>
      <c r="B86" s="41" t="s">
        <v>616</v>
      </c>
      <c r="C86" s="41" t="s">
        <v>65</v>
      </c>
      <c r="D86" s="41" t="s">
        <v>617</v>
      </c>
      <c r="E86" s="41" t="s">
        <v>366</v>
      </c>
      <c r="F86" s="41" t="s">
        <v>372</v>
      </c>
      <c r="G86" s="42">
        <v>41671</v>
      </c>
      <c r="H86" s="42">
        <v>45322</v>
      </c>
      <c r="I86" s="41">
        <f t="shared" si="14"/>
        <v>3651</v>
      </c>
      <c r="J86" s="43">
        <f t="shared" si="15"/>
        <v>1825.5</v>
      </c>
      <c r="K86" s="41"/>
      <c r="L86" s="43"/>
      <c r="M86" s="41"/>
      <c r="N86" s="41"/>
      <c r="O86" s="41"/>
      <c r="P86" s="41"/>
      <c r="Q86" s="43"/>
      <c r="R86" s="41" t="s">
        <v>65</v>
      </c>
      <c r="S86" s="41">
        <v>150</v>
      </c>
      <c r="T86" s="37" t="s">
        <v>44</v>
      </c>
      <c r="U86" s="37"/>
      <c r="V86" s="37"/>
      <c r="W86" s="41"/>
      <c r="X86" s="41"/>
      <c r="Y86" s="41"/>
      <c r="Z86" s="37"/>
      <c r="AA86" s="37">
        <v>81</v>
      </c>
      <c r="AB86" s="41"/>
      <c r="AC86" s="41"/>
      <c r="AD86" s="41"/>
      <c r="AE86" s="37"/>
      <c r="AF86" s="37"/>
      <c r="AG86" s="43">
        <f t="shared" si="16"/>
        <v>1975.5</v>
      </c>
      <c r="AH86" s="41"/>
      <c r="AI86" s="41" t="s">
        <v>45</v>
      </c>
      <c r="AJ86" s="41" t="s">
        <v>46</v>
      </c>
      <c r="AK86" s="41" t="s">
        <v>376</v>
      </c>
      <c r="AL86" s="41" t="s">
        <v>618</v>
      </c>
      <c r="AM86" s="44" t="s">
        <v>377</v>
      </c>
      <c r="AN86" s="45" t="s">
        <v>378</v>
      </c>
      <c r="AO86" s="41" t="s">
        <v>66</v>
      </c>
      <c r="AP86" s="41" t="s">
        <v>48</v>
      </c>
    </row>
    <row r="87" spans="1:42" s="46" customFormat="1" ht="21.95" customHeight="1" x14ac:dyDescent="0.25">
      <c r="A87" s="37">
        <v>82</v>
      </c>
      <c r="B87" s="41" t="s">
        <v>123</v>
      </c>
      <c r="C87" s="41" t="s">
        <v>65</v>
      </c>
      <c r="D87" s="41" t="s">
        <v>619</v>
      </c>
      <c r="E87" s="41" t="s">
        <v>110</v>
      </c>
      <c r="F87" s="41" t="s">
        <v>111</v>
      </c>
      <c r="G87" s="42">
        <v>41851</v>
      </c>
      <c r="H87" s="42">
        <v>45322</v>
      </c>
      <c r="I87" s="41">
        <f t="shared" si="14"/>
        <v>3471</v>
      </c>
      <c r="J87" s="43">
        <f t="shared" si="15"/>
        <v>1735.5</v>
      </c>
      <c r="K87" s="41"/>
      <c r="L87" s="43"/>
      <c r="M87" s="41"/>
      <c r="N87" s="41"/>
      <c r="O87" s="41"/>
      <c r="P87" s="41"/>
      <c r="Q87" s="43"/>
      <c r="R87" s="41" t="s">
        <v>65</v>
      </c>
      <c r="S87" s="41">
        <v>150</v>
      </c>
      <c r="T87" s="37" t="s">
        <v>44</v>
      </c>
      <c r="U87" s="37"/>
      <c r="V87" s="37"/>
      <c r="W87" s="41"/>
      <c r="X87" s="41"/>
      <c r="Y87" s="41"/>
      <c r="Z87" s="37"/>
      <c r="AA87" s="37">
        <v>82</v>
      </c>
      <c r="AB87" s="41"/>
      <c r="AC87" s="41"/>
      <c r="AD87" s="41"/>
      <c r="AE87" s="37"/>
      <c r="AF87" s="37"/>
      <c r="AG87" s="43">
        <f t="shared" si="16"/>
        <v>1885.5</v>
      </c>
      <c r="AH87" s="41"/>
      <c r="AI87" s="41" t="s">
        <v>45</v>
      </c>
      <c r="AJ87" s="41" t="s">
        <v>48</v>
      </c>
      <c r="AK87" s="41" t="s">
        <v>124</v>
      </c>
      <c r="AL87" s="41" t="s">
        <v>620</v>
      </c>
      <c r="AM87" s="44" t="s">
        <v>125</v>
      </c>
      <c r="AN87" s="45">
        <v>199450504549</v>
      </c>
      <c r="AO87" s="41" t="s">
        <v>47</v>
      </c>
      <c r="AP87" s="41" t="s">
        <v>46</v>
      </c>
    </row>
    <row r="88" spans="1:42" s="46" customFormat="1" ht="21.95" customHeight="1" x14ac:dyDescent="0.25">
      <c r="A88" s="37">
        <v>83</v>
      </c>
      <c r="B88" s="41" t="s">
        <v>621</v>
      </c>
      <c r="C88" s="41" t="s">
        <v>65</v>
      </c>
      <c r="D88" s="41" t="s">
        <v>622</v>
      </c>
      <c r="E88" s="41" t="s">
        <v>178</v>
      </c>
      <c r="F88" s="41" t="s">
        <v>193</v>
      </c>
      <c r="G88" s="42">
        <v>41866</v>
      </c>
      <c r="H88" s="42">
        <v>45322</v>
      </c>
      <c r="I88" s="41">
        <f t="shared" si="14"/>
        <v>3456</v>
      </c>
      <c r="J88" s="43">
        <f t="shared" si="15"/>
        <v>1728</v>
      </c>
      <c r="K88" s="41"/>
      <c r="L88" s="43"/>
      <c r="M88" s="41"/>
      <c r="N88" s="41"/>
      <c r="O88" s="41"/>
      <c r="P88" s="41"/>
      <c r="Q88" s="43"/>
      <c r="R88" s="41" t="s">
        <v>65</v>
      </c>
      <c r="S88" s="41">
        <v>150</v>
      </c>
      <c r="T88" s="37" t="s">
        <v>44</v>
      </c>
      <c r="U88" s="37"/>
      <c r="V88" s="37"/>
      <c r="W88" s="41"/>
      <c r="X88" s="41"/>
      <c r="Y88" s="41"/>
      <c r="Z88" s="37"/>
      <c r="AA88" s="37">
        <v>83</v>
      </c>
      <c r="AB88" s="41"/>
      <c r="AC88" s="41"/>
      <c r="AD88" s="41"/>
      <c r="AE88" s="37"/>
      <c r="AF88" s="37"/>
      <c r="AG88" s="43">
        <f t="shared" si="16"/>
        <v>1878</v>
      </c>
      <c r="AH88" s="41"/>
      <c r="AI88" s="41" t="s">
        <v>45</v>
      </c>
      <c r="AJ88" s="41" t="s">
        <v>48</v>
      </c>
      <c r="AK88" s="41" t="s">
        <v>623</v>
      </c>
      <c r="AL88" s="41" t="s">
        <v>624</v>
      </c>
      <c r="AM88" s="44" t="s">
        <v>625</v>
      </c>
      <c r="AN88" s="45" t="s">
        <v>626</v>
      </c>
      <c r="AO88" s="41" t="s">
        <v>47</v>
      </c>
      <c r="AP88" s="41" t="s">
        <v>48</v>
      </c>
    </row>
    <row r="89" spans="1:42" s="46" customFormat="1" ht="21.95" customHeight="1" x14ac:dyDescent="0.25">
      <c r="A89" s="37">
        <v>84</v>
      </c>
      <c r="B89" s="41" t="s">
        <v>348</v>
      </c>
      <c r="C89" s="41" t="s">
        <v>65</v>
      </c>
      <c r="D89" s="41" t="s">
        <v>349</v>
      </c>
      <c r="E89" s="41" t="s">
        <v>335</v>
      </c>
      <c r="F89" s="41" t="s">
        <v>337</v>
      </c>
      <c r="G89" s="42">
        <v>41829</v>
      </c>
      <c r="H89" s="42">
        <v>45322</v>
      </c>
      <c r="I89" s="41">
        <v>3493</v>
      </c>
      <c r="J89" s="43">
        <f t="shared" si="15"/>
        <v>1746.5</v>
      </c>
      <c r="K89" s="41"/>
      <c r="L89" s="43"/>
      <c r="M89" s="41"/>
      <c r="N89" s="41"/>
      <c r="O89" s="41"/>
      <c r="P89" s="41"/>
      <c r="Q89" s="43"/>
      <c r="R89" s="41" t="s">
        <v>65</v>
      </c>
      <c r="S89" s="41">
        <v>150</v>
      </c>
      <c r="T89" s="37" t="s">
        <v>44</v>
      </c>
      <c r="U89" s="37"/>
      <c r="V89" s="37"/>
      <c r="W89" s="41"/>
      <c r="X89" s="41"/>
      <c r="Y89" s="41"/>
      <c r="Z89" s="37"/>
      <c r="AA89" s="37">
        <v>84</v>
      </c>
      <c r="AB89" s="41"/>
      <c r="AC89" s="41"/>
      <c r="AD89" s="41"/>
      <c r="AE89" s="37">
        <v>6</v>
      </c>
      <c r="AF89" s="37">
        <v>50</v>
      </c>
      <c r="AG89" s="43">
        <f t="shared" si="16"/>
        <v>1846.5</v>
      </c>
      <c r="AH89" s="41"/>
      <c r="AI89" s="41" t="s">
        <v>45</v>
      </c>
      <c r="AJ89" s="41" t="s">
        <v>46</v>
      </c>
      <c r="AK89" s="41" t="s">
        <v>350</v>
      </c>
      <c r="AL89" s="41" t="s">
        <v>627</v>
      </c>
      <c r="AM89" s="44">
        <v>719141761</v>
      </c>
      <c r="AN89" s="45" t="s">
        <v>351</v>
      </c>
      <c r="AO89" s="41" t="s">
        <v>50</v>
      </c>
      <c r="AP89" s="41" t="s">
        <v>48</v>
      </c>
    </row>
    <row r="90" spans="1:42" s="46" customFormat="1" ht="21.95" customHeight="1" x14ac:dyDescent="0.25">
      <c r="A90" s="37">
        <v>85</v>
      </c>
      <c r="B90" s="41" t="s">
        <v>628</v>
      </c>
      <c r="C90" s="41" t="s">
        <v>65</v>
      </c>
      <c r="D90" s="41" t="s">
        <v>629</v>
      </c>
      <c r="E90" s="41" t="s">
        <v>356</v>
      </c>
      <c r="F90" s="41" t="s">
        <v>358</v>
      </c>
      <c r="G90" s="42">
        <v>42080</v>
      </c>
      <c r="H90" s="42">
        <v>45322</v>
      </c>
      <c r="I90" s="41">
        <v>3242</v>
      </c>
      <c r="J90" s="43">
        <v>1621</v>
      </c>
      <c r="K90" s="41"/>
      <c r="L90" s="43"/>
      <c r="M90" s="41"/>
      <c r="N90" s="41"/>
      <c r="O90" s="41"/>
      <c r="P90" s="41"/>
      <c r="Q90" s="43"/>
      <c r="R90" s="41" t="s">
        <v>65</v>
      </c>
      <c r="S90" s="41">
        <v>150</v>
      </c>
      <c r="T90" s="37" t="s">
        <v>44</v>
      </c>
      <c r="U90" s="37"/>
      <c r="V90" s="37"/>
      <c r="W90" s="41"/>
      <c r="X90" s="41"/>
      <c r="Y90" s="41"/>
      <c r="Z90" s="37"/>
      <c r="AA90" s="37">
        <v>85</v>
      </c>
      <c r="AB90" s="41"/>
      <c r="AC90" s="41"/>
      <c r="AD90" s="41"/>
      <c r="AE90" s="37"/>
      <c r="AF90" s="37"/>
      <c r="AG90" s="43">
        <f t="shared" si="16"/>
        <v>1771</v>
      </c>
      <c r="AH90" s="41"/>
      <c r="AI90" s="41" t="s">
        <v>45</v>
      </c>
      <c r="AJ90" s="41" t="s">
        <v>48</v>
      </c>
      <c r="AK90" s="41" t="s">
        <v>630</v>
      </c>
      <c r="AL90" s="41" t="s">
        <v>631</v>
      </c>
      <c r="AM90" s="44">
        <v>719934076</v>
      </c>
      <c r="AN90" s="45" t="s">
        <v>632</v>
      </c>
      <c r="AO90" s="41" t="s">
        <v>50</v>
      </c>
      <c r="AP90" s="41" t="s">
        <v>48</v>
      </c>
    </row>
    <row r="91" spans="1:42" s="46" customFormat="1" ht="21.95" customHeight="1" x14ac:dyDescent="0.25">
      <c r="A91" s="37">
        <v>86</v>
      </c>
      <c r="B91" s="41" t="s">
        <v>633</v>
      </c>
      <c r="C91" s="41" t="s">
        <v>103</v>
      </c>
      <c r="D91" s="41" t="s">
        <v>634</v>
      </c>
      <c r="E91" s="41" t="s">
        <v>92</v>
      </c>
      <c r="F91" s="41" t="s">
        <v>94</v>
      </c>
      <c r="G91" s="42">
        <v>41464</v>
      </c>
      <c r="H91" s="42">
        <v>45322</v>
      </c>
      <c r="I91" s="41">
        <f>DATEDIF(G91,H91,"d")</f>
        <v>3858</v>
      </c>
      <c r="J91" s="43">
        <f>I91*0.5</f>
        <v>1929</v>
      </c>
      <c r="K91" s="41"/>
      <c r="L91" s="43"/>
      <c r="M91" s="41"/>
      <c r="N91" s="41"/>
      <c r="O91" s="41"/>
      <c r="P91" s="41"/>
      <c r="Q91" s="43"/>
      <c r="R91" s="41" t="s">
        <v>103</v>
      </c>
      <c r="S91" s="41">
        <v>100</v>
      </c>
      <c r="T91" s="37" t="s">
        <v>44</v>
      </c>
      <c r="U91" s="37"/>
      <c r="V91" s="37"/>
      <c r="W91" s="41"/>
      <c r="X91" s="41"/>
      <c r="Y91" s="41"/>
      <c r="Z91" s="37"/>
      <c r="AA91" s="37">
        <v>86</v>
      </c>
      <c r="AB91" s="41"/>
      <c r="AC91" s="41"/>
      <c r="AD91" s="41"/>
      <c r="AE91" s="37"/>
      <c r="AF91" s="37"/>
      <c r="AG91" s="43">
        <f>AD91+AC91+Z91+X91+V91+S91+P91+Q91+J91-AF91</f>
        <v>2029</v>
      </c>
      <c r="AH91" s="41"/>
      <c r="AI91" s="41" t="s">
        <v>45</v>
      </c>
      <c r="AJ91" s="41" t="s">
        <v>46</v>
      </c>
      <c r="AK91" s="41" t="s">
        <v>635</v>
      </c>
      <c r="AL91" s="41" t="s">
        <v>636</v>
      </c>
      <c r="AM91" s="44" t="s">
        <v>637</v>
      </c>
      <c r="AN91" s="45" t="s">
        <v>638</v>
      </c>
      <c r="AO91" s="41" t="s">
        <v>50</v>
      </c>
      <c r="AP91" s="41" t="s">
        <v>48</v>
      </c>
    </row>
    <row r="92" spans="1:42" s="46" customFormat="1" ht="21.95" customHeight="1" x14ac:dyDescent="0.25">
      <c r="A92" s="37">
        <v>87</v>
      </c>
      <c r="B92" s="41" t="s">
        <v>639</v>
      </c>
      <c r="C92" s="41" t="s">
        <v>65</v>
      </c>
      <c r="D92" s="41" t="s">
        <v>640</v>
      </c>
      <c r="E92" s="41" t="s">
        <v>356</v>
      </c>
      <c r="F92" s="41" t="s">
        <v>365</v>
      </c>
      <c r="G92" s="42">
        <v>42573</v>
      </c>
      <c r="H92" s="42">
        <v>45322</v>
      </c>
      <c r="I92" s="41">
        <v>2749</v>
      </c>
      <c r="J92" s="43">
        <v>1374.5</v>
      </c>
      <c r="K92" s="41"/>
      <c r="L92" s="43"/>
      <c r="M92" s="41"/>
      <c r="N92" s="41"/>
      <c r="O92" s="41"/>
      <c r="P92" s="41"/>
      <c r="Q92" s="43"/>
      <c r="R92" s="41" t="s">
        <v>65</v>
      </c>
      <c r="S92" s="41">
        <v>150</v>
      </c>
      <c r="T92" s="37" t="s">
        <v>44</v>
      </c>
      <c r="U92" s="37"/>
      <c r="V92" s="37"/>
      <c r="W92" s="41"/>
      <c r="X92" s="41"/>
      <c r="Y92" s="41"/>
      <c r="Z92" s="37"/>
      <c r="AA92" s="37">
        <v>87</v>
      </c>
      <c r="AB92" s="41"/>
      <c r="AC92" s="41"/>
      <c r="AD92" s="41"/>
      <c r="AE92" s="37">
        <v>136</v>
      </c>
      <c r="AF92" s="37">
        <v>405</v>
      </c>
      <c r="AG92" s="43">
        <f>SUM(J92+Q92+S92+V92+X92+Z92+AC92+AD92-AF92)</f>
        <v>1119.5</v>
      </c>
      <c r="AH92" s="41"/>
      <c r="AI92" s="41" t="s">
        <v>45</v>
      </c>
      <c r="AJ92" s="41" t="s">
        <v>46</v>
      </c>
      <c r="AK92" s="41" t="s">
        <v>641</v>
      </c>
      <c r="AL92" s="41" t="s">
        <v>642</v>
      </c>
      <c r="AM92" s="44">
        <v>713324906</v>
      </c>
      <c r="AN92" s="45" t="s">
        <v>643</v>
      </c>
      <c r="AO92" s="41" t="s">
        <v>52</v>
      </c>
      <c r="AP92" s="41" t="s">
        <v>46</v>
      </c>
    </row>
    <row r="93" spans="1:42" s="46" customFormat="1" ht="21.95" customHeight="1" x14ac:dyDescent="0.25">
      <c r="A93" s="37">
        <v>88</v>
      </c>
      <c r="B93" s="41" t="s">
        <v>644</v>
      </c>
      <c r="C93" s="41" t="s">
        <v>65</v>
      </c>
      <c r="D93" s="41" t="s">
        <v>645</v>
      </c>
      <c r="E93" s="41" t="s">
        <v>126</v>
      </c>
      <c r="F93" s="41" t="s">
        <v>131</v>
      </c>
      <c r="G93" s="42">
        <v>39436</v>
      </c>
      <c r="H93" s="42">
        <v>43710</v>
      </c>
      <c r="I93" s="41">
        <f>DATEDIF(G93,H93,"d")</f>
        <v>4274</v>
      </c>
      <c r="J93" s="43">
        <f>I93*0.5</f>
        <v>2137</v>
      </c>
      <c r="K93" s="41">
        <v>594</v>
      </c>
      <c r="L93" s="43">
        <f>SUM(K93*0.821)</f>
        <v>487.67399999999998</v>
      </c>
      <c r="M93" s="41"/>
      <c r="N93" s="41"/>
      <c r="O93" s="41"/>
      <c r="P93" s="41"/>
      <c r="Q93" s="43">
        <f>SUM(L93+N93+P93)</f>
        <v>487.67399999999998</v>
      </c>
      <c r="R93" s="41" t="s">
        <v>64</v>
      </c>
      <c r="S93" s="41">
        <v>200</v>
      </c>
      <c r="T93" s="37" t="s">
        <v>79</v>
      </c>
      <c r="U93" s="37">
        <v>30</v>
      </c>
      <c r="V93" s="37">
        <v>300</v>
      </c>
      <c r="W93" s="41"/>
      <c r="X93" s="41"/>
      <c r="Y93" s="41"/>
      <c r="Z93" s="37"/>
      <c r="AA93" s="37">
        <v>88</v>
      </c>
      <c r="AB93" s="41"/>
      <c r="AC93" s="41"/>
      <c r="AD93" s="41"/>
      <c r="AE93" s="37">
        <v>2147</v>
      </c>
      <c r="AF93" s="37">
        <v>2416</v>
      </c>
      <c r="AG93" s="43">
        <f>SUM(J93+Q93+S93+V93+X93+Z93+AC93+AD93-AF93)</f>
        <v>708.67399999999998</v>
      </c>
      <c r="AH93" s="41"/>
      <c r="AI93" s="41" t="s">
        <v>45</v>
      </c>
      <c r="AJ93" s="41" t="s">
        <v>48</v>
      </c>
      <c r="AK93" s="41" t="s">
        <v>646</v>
      </c>
      <c r="AL93" s="41" t="s">
        <v>647</v>
      </c>
      <c r="AM93" s="44"/>
      <c r="AN93" s="44" t="s">
        <v>648</v>
      </c>
      <c r="AO93" s="45" t="s">
        <v>50</v>
      </c>
      <c r="AP93" s="41" t="s">
        <v>48</v>
      </c>
    </row>
  </sheetData>
  <mergeCells count="1">
    <mergeCell ref="AL1:AN1"/>
  </mergeCells>
  <conditionalFormatting sqref="B5">
    <cfRule type="duplicateValues" dxfId="5" priority="6"/>
  </conditionalFormatting>
  <conditionalFormatting sqref="B94:B1048576 B15:B90 B4:B13">
    <cfRule type="duplicateValues" dxfId="4" priority="5"/>
  </conditionalFormatting>
  <conditionalFormatting sqref="C14">
    <cfRule type="duplicateValues" dxfId="3" priority="4"/>
  </conditionalFormatting>
  <conditionalFormatting sqref="B91">
    <cfRule type="duplicateValues" dxfId="2" priority="3"/>
  </conditionalFormatting>
  <conditionalFormatting sqref="B92">
    <cfRule type="duplicateValues" dxfId="1" priority="2"/>
  </conditionalFormatting>
  <conditionalFormatting sqref="B93">
    <cfRule type="duplicateValues" dxfId="0" priority="1"/>
  </conditionalFormatting>
  <pageMargins left="0.7" right="0.47" top="0.36" bottom="2.02" header="0.3" footer="0.14000000000000001"/>
  <pageSetup paperSize="8" scale="60" pageOrder="overThenDown" orientation="landscape" horizontalDpi="180" verticalDpi="180" r:id="rId1"/>
  <headerFooter>
    <oddFooter xml:space="preserve">&amp;C&amp;18O/63097                 O/65323              O/65561              O/66003              O/68685              O/67983              O/68275              O/68562              O/69072             O/69951              O/9876         O/10515 
&amp;P to &amp;N
</oddFooter>
  </headerFooter>
  <colBreaks count="1" manualBreakCount="1">
    <brk id="26" max="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ආසේවි කොළඔ</vt:lpstr>
      <vt:lpstr>'ආසේවි කොළඔ'!Print_Area</vt:lpstr>
      <vt:lpstr>'ආසේවි කොළඔ'!Print_Titles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2024-06-12T02:51:36Z</dcterms:modified>
</cp:coreProperties>
</file>